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nputs" sheetId="2" state="visible" r:id="rId2"/>
    <sheet xmlns:r="http://schemas.openxmlformats.org/officeDocument/2006/relationships" name="Pay periods" sheetId="3" state="visible" r:id="rId3"/>
    <sheet xmlns:r="http://schemas.openxmlformats.org/officeDocument/2006/relationships" name="Ledger" sheetId="4" state="visible" r:id="rId4"/>
    <sheet xmlns:r="http://schemas.openxmlformats.org/officeDocument/2006/relationships" name="Summary" sheetId="5" state="visible" r:id="rId5"/>
  </sheets>
  <definedNames/>
  <calcPr calcId="124519" fullCalcOnLoad="1"/>
</workbook>
</file>

<file path=xl/styles.xml><?xml version="1.0" encoding="utf-8"?>
<styleSheet xmlns="http://schemas.openxmlformats.org/spreadsheetml/2006/main">
  <numFmts count="4">
    <numFmt numFmtId="164" formatCode="$#,##0.00"/>
    <numFmt numFmtId="165" formatCode="#,##0.0"/>
    <numFmt numFmtId="166" formatCode="$#,##0"/>
    <numFmt numFmtId="167" formatCode="yyyy-mm-dd"/>
  </numFmts>
  <fonts count="8">
    <font>
      <name val="Calibri"/>
      <family val="2"/>
      <color theme="1"/>
      <sz val="11"/>
      <scheme val="minor"/>
    </font>
    <font>
      <name val="Calibri"/>
      <b val="1"/>
      <color rgb="FF16202B"/>
      <sz val="14"/>
    </font>
    <font>
      <name val="Calibri"/>
      <color rgb="FF55636F"/>
      <sz val="9"/>
    </font>
    <font>
      <name val="Calibri"/>
      <b val="1"/>
      <color rgb="FF0F6E6E"/>
      <sz val="11"/>
    </font>
    <font>
      <name val="Calibri"/>
      <color rgb="FF16202B"/>
      <sz val="10"/>
    </font>
    <font>
      <name val="Calibri"/>
      <b val="1"/>
      <color rgb="FF8A2F2F"/>
      <sz val="9"/>
    </font>
    <font>
      <name val="Calibri"/>
      <b val="1"/>
      <color rgb="FF16202B"/>
      <sz val="9"/>
    </font>
    <font>
      <name val="Calibri"/>
      <b val="1"/>
      <color rgb="FF16202B"/>
      <sz val="10"/>
    </font>
  </fonts>
  <fills count="6">
    <fill>
      <patternFill/>
    </fill>
    <fill>
      <patternFill patternType="gray125"/>
    </fill>
    <fill>
      <patternFill patternType="solid">
        <fgColor rgb="FFFFF7E0"/>
      </patternFill>
    </fill>
    <fill>
      <patternFill patternType="solid">
        <fgColor rgb="FFF5F8F9"/>
      </patternFill>
    </fill>
    <fill>
      <patternFill patternType="solid">
        <fgColor rgb="FFE8EDF1"/>
      </patternFill>
    </fill>
    <fill>
      <patternFill patternType="solid">
        <fgColor rgb="FFFDE7E6"/>
      </patternFill>
    </fill>
  </fills>
  <borders count="2">
    <border>
      <left/>
      <right/>
      <top/>
      <bottom/>
      <diagonal/>
    </border>
    <border>
      <left style="thin">
        <color rgb="FF9AA7B2"/>
      </left>
      <right style="thin">
        <color rgb="FF9AA7B2"/>
      </right>
      <top style="thin">
        <color rgb="FF9AA7B2"/>
      </top>
      <bottom style="thin">
        <color rgb="FF9AA7B2"/>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4" fillId="0" borderId="0" pivotButton="0" quotePrefix="0" xfId="0"/>
    <xf numFmtId="164" fontId="4" fillId="2" borderId="1" pivotButton="0" quotePrefix="0" xfId="0"/>
    <xf numFmtId="165" fontId="4" fillId="2" borderId="1" pivotButton="0" quotePrefix="0" xfId="0"/>
    <xf numFmtId="9" fontId="4" fillId="2" borderId="1" pivotButton="0" quotePrefix="0" xfId="0"/>
    <xf numFmtId="2" fontId="4" fillId="3" borderId="1" pivotButton="0" quotePrefix="0" xfId="0"/>
    <xf numFmtId="0" fontId="5" fillId="0" borderId="0" pivotButton="0" quotePrefix="0" xfId="0"/>
    <xf numFmtId="166" fontId="4" fillId="2" borderId="1" pivotButton="0" quotePrefix="0" xfId="0"/>
    <xf numFmtId="166" fontId="4" fillId="3" borderId="1" pivotButton="0" quotePrefix="0" xfId="0"/>
    <xf numFmtId="0" fontId="6" fillId="4" borderId="1" applyAlignment="1" pivotButton="0" quotePrefix="0" xfId="0">
      <alignment horizontal="center" wrapText="1"/>
    </xf>
    <xf numFmtId="167" fontId="4" fillId="2" borderId="1" pivotButton="0" quotePrefix="0" xfId="0"/>
    <xf numFmtId="0" fontId="4" fillId="2" borderId="1" pivotButton="0" quotePrefix="0" xfId="0"/>
    <xf numFmtId="165" fontId="4" fillId="3" borderId="1" pivotButton="0" quotePrefix="0" xfId="0"/>
    <xf numFmtId="4" fontId="4" fillId="3" borderId="1" pivotButton="0" quotePrefix="0" xfId="0"/>
    <xf numFmtId="0" fontId="4" fillId="5" borderId="1" pivotButton="0" quotePrefix="0" xfId="0"/>
    <xf numFmtId="0" fontId="5" fillId="0" borderId="0" applyAlignment="1" pivotButton="0" quotePrefix="0" xfId="0">
      <alignment vertical="top" wrapText="1"/>
    </xf>
    <xf numFmtId="167" fontId="4" fillId="0" borderId="1" pivotButton="0" quotePrefix="0" xfId="0"/>
    <xf numFmtId="4" fontId="4" fillId="2" borderId="1" pivotButton="0" quotePrefix="0" xfId="0"/>
    <xf numFmtId="4" fontId="4" fillId="0" borderId="1" pivotButton="0" quotePrefix="0" xfId="0"/>
    <xf numFmtId="4" fontId="7" fillId="0" borderId="1"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14"/>
  <sheetViews>
    <sheetView showGridLines="0" workbookViewId="0">
      <selection activeCell="A1" sqref="A1"/>
    </sheetView>
  </sheetViews>
  <sheetFormatPr baseColWidth="8" defaultRowHeight="15"/>
  <cols>
    <col width="22" customWidth="1" min="2" max="2"/>
    <col width="96" customWidth="1" min="3" max="3"/>
  </cols>
  <sheetData>
    <row r="2">
      <c r="B2" s="1" t="inlineStr">
        <is>
          <t>PRN dated cash-flow model</t>
        </is>
      </c>
    </row>
    <row r="3">
      <c r="B3" s="2" t="inlineStr">
        <is>
          <t>NurseRoot · a dated schedule for shift-paid income. A planning tool, not a forecast and not a tax calculation.</t>
        </is>
      </c>
    </row>
    <row r="5" ht="46" customHeight="1">
      <c r="B5" s="3" t="inlineStr">
        <is>
          <t>What it is</t>
        </is>
      </c>
      <c r="C5" s="4" t="inlineStr">
        <is>
          <t>A dated ledger. You enter real dates and amounts; the model sums every transaction up to each date, so the balance follows your dates rather than the order of the rows.</t>
        </is>
      </c>
    </row>
    <row r="6" ht="46" customHeight="1">
      <c r="B6" s="3" t="inlineStr">
        <is>
          <t>What it is not</t>
        </is>
      </c>
      <c r="C6" s="4" t="inlineStr">
        <is>
          <t>Not a prediction of your schedule, and not a full-year plan unless you enter a full year. Cancellations are your inputs. Deposit amounts are estimated from the pay assumptions and the deduction allowance — they are not verified take-home pay.</t>
        </is>
      </c>
    </row>
    <row r="7" ht="46" customHeight="1">
      <c r="B7" s="3" t="inlineStr">
        <is>
          <t>Monthly totals do not post</t>
        </is>
      </c>
      <c r="C7" s="4" t="inlineStr">
        <is>
          <t>The monthly cost figures on Inputs are a summary for comparison. They do NOT create Ledger entries. Only transactions entered in the Ledger affect the balances, so enter every relevant outflow separately.</t>
        </is>
      </c>
    </row>
    <row r="8" ht="46" customHeight="1">
      <c r="B8" s="3" t="inlineStr">
        <is>
          <t>Three steps</t>
        </is>
      </c>
      <c r="C8" s="4" t="inlineStr">
        <is>
          <t>1. Inputs: pay assumptions, costs, opening cash, scenario rate. 2. Pay periods: scheduled and canceled shifts, and the payday for each. 3. Ledger: every transaction with its real date; for a deposit, enter the pay-period number instead of an amount.</t>
        </is>
      </c>
    </row>
    <row r="9" ht="46" customHeight="1">
      <c r="B9" s="3" t="inlineStr">
        <is>
          <t>Sorting is safe, within the area</t>
        </is>
      </c>
      <c r="C9" s="4" t="inlineStr">
        <is>
          <t>Balances follow transaction dates rather than row order, so sorting the prepared input area does not change results. Enter transactions inside that area; if you extend it, confirm that formulas, validation and summary ranges include the new rows.</t>
        </is>
      </c>
    </row>
    <row r="10" ht="46" customHeight="1">
      <c r="B10" s="3" t="inlineStr">
        <is>
          <t>Same-day limits</t>
        </is>
      </c>
      <c r="C10" s="4" t="inlineStr">
        <is>
          <t>A balance is the net total for that date: every transaction dated that day is included. It does not show whether cash was available before a payment on the same day, so a same-day deposit and payment may still need a cushion.</t>
        </is>
      </c>
    </row>
    <row r="11" ht="46" customHeight="1">
      <c r="B11" s="3" t="inlineStr">
        <is>
          <t>Where to look</t>
        </is>
      </c>
      <c r="C11" s="4" t="inlineStr">
        <is>
          <t>The lowest balance and its date. That minimum includes the opening cash already entered; the Summary also states any additional opening cash the plan would need.</t>
        </is>
      </c>
    </row>
    <row r="12" ht="46" customHeight="1">
      <c r="B12" s="3" t="inlineStr">
        <is>
          <t>Warnings column</t>
        </is>
      </c>
      <c r="C12" s="4" t="inlineStr">
        <is>
          <t>The Ledger's right-hand column says what is wrong with a row — a deposit dated away from its payday, a missing date, a positive bill. Fix the row; do not ignore the message.</t>
        </is>
      </c>
    </row>
    <row r="13" ht="46" customHeight="1">
      <c r="B13" s="3" t="inlineStr">
        <is>
          <t>No ratio</t>
        </is>
      </c>
      <c r="C13" s="4" t="inlineStr">
        <is>
          <t>There is no debt-service or coverage ratio. Net pay divided by debt payments ignores housing, food, childcare and transport, and a number that ignores those is not an affordability result.</t>
        </is>
      </c>
    </row>
    <row r="14" ht="46" customHeight="1">
      <c r="B14" s="3" t="inlineStr">
        <is>
          <t>Credit</t>
        </is>
      </c>
      <c r="C14" s="4" t="inlineStr">
        <is>
          <t>Framework developed with Joshua Lewinson. Method: CFPB income-tracking and cash-flow guidance, used for the tracking method only. No national cancellation or incentive figures are used.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23"/>
  <sheetViews>
    <sheetView showGridLines="0" workbookViewId="0">
      <selection activeCell="A1" sqref="A1"/>
    </sheetView>
  </sheetViews>
  <sheetFormatPr baseColWidth="8" defaultRowHeight="15"/>
  <cols>
    <col width="42" customWidth="1" min="2" max="2"/>
    <col width="14" customWidth="1" min="3" max="3"/>
    <col width="64" customWidth="1" min="4" max="4"/>
  </cols>
  <sheetData>
    <row r="2">
      <c r="B2" s="1" t="inlineStr">
        <is>
          <t>Inputs</t>
        </is>
      </c>
    </row>
    <row r="3">
      <c r="B3" s="2" t="inlineStr">
        <is>
          <t>Yellow cells are yours. Grey cells are calculated. Orange cells are out of range.</t>
        </is>
      </c>
    </row>
    <row r="5">
      <c r="B5" s="3" t="inlineStr">
        <is>
          <t>Pay assumptions</t>
        </is>
      </c>
    </row>
    <row r="6">
      <c r="B6" s="5" t="inlineStr">
        <is>
          <t>Base hourly rate</t>
        </is>
      </c>
      <c r="C6" s="6" t="n">
        <v>48</v>
      </c>
      <c r="D6" s="2" t="inlineStr">
        <is>
          <t>Before differentials. Must be greater than zero.</t>
        </is>
      </c>
    </row>
    <row r="7">
      <c r="B7" s="5" t="inlineStr">
        <is>
          <t>Hours per shift</t>
        </is>
      </c>
      <c r="C7" s="7" t="n">
        <v>12</v>
      </c>
      <c r="D7" s="2" t="inlineStr">
        <is>
          <t>Scheduled hours in one shift.</t>
        </is>
      </c>
    </row>
    <row r="8">
      <c r="B8" s="5" t="inlineStr">
        <is>
          <t>Incentive rate per hour</t>
        </is>
      </c>
      <c r="C8" s="6" t="n">
        <v>60</v>
      </c>
      <c r="D8" s="2" t="inlineStr">
        <is>
          <t>The extra, not the total rate.</t>
        </is>
      </c>
    </row>
    <row r="9">
      <c r="B9" s="5" t="inlineStr">
        <is>
          <t>Incentive-eligible hours per worked shift</t>
        </is>
      </c>
      <c r="C9" s="7" t="n">
        <v>4</v>
      </c>
      <c r="D9" s="2" t="inlineStr">
        <is>
          <t>Cannot exceed hours per shift.</t>
        </is>
      </c>
    </row>
    <row r="10">
      <c r="B10" s="5" t="inlineStr">
        <is>
          <t>Share of worked shifts with incentive available</t>
        </is>
      </c>
      <c r="C10" s="8" t="n">
        <v>0.5</v>
      </c>
      <c r="D10" s="2" t="inlineStr">
        <is>
          <t>Between 0% and 100%.</t>
        </is>
      </c>
    </row>
    <row r="11">
      <c r="B11" s="5" t="inlineStr">
        <is>
          <t>Allowance for taxes and deductions</t>
        </is>
      </c>
      <c r="C11" s="8" t="n">
        <v>0.22</v>
      </c>
      <c r="D11" s="2" t="inlineStr">
        <is>
          <t>A planning allowance between 0% and 100%, not a tax calculation.</t>
        </is>
      </c>
    </row>
    <row r="12">
      <c r="B12" s="5" t="inlineStr">
        <is>
          <t>Weeks per month (52/12)</t>
        </is>
      </c>
      <c r="C12" s="9">
        <f>52/12</f>
        <v/>
      </c>
      <c r="D12" s="2" t="inlineStr">
        <is>
          <t>Twelve months are not 4.33 weeks each.</t>
        </is>
      </c>
    </row>
    <row r="14">
      <c r="B14" s="3" t="inlineStr">
        <is>
          <t>Costs — summary only</t>
        </is>
      </c>
    </row>
    <row r="15">
      <c r="B15" s="10" t="inlineStr">
        <is>
          <t>These totals do not create Ledger entries. Enter every relevant outflow in the Ledger; results include only what you enter there.</t>
        </is>
      </c>
    </row>
    <row r="17">
      <c r="B17" s="5" t="inlineStr">
        <is>
          <t>Monthly fixed living costs</t>
        </is>
      </c>
      <c r="C17" s="11" t="n">
        <v>2600</v>
      </c>
      <c r="D17" s="2" t="inlineStr">
        <is>
          <t>Comparison figure. Does not post to the Ledger.</t>
        </is>
      </c>
    </row>
    <row r="18">
      <c r="B18" s="5" t="inlineStr">
        <is>
          <t>Monthly required debt payments</t>
        </is>
      </c>
      <c r="C18" s="11" t="n">
        <v>450</v>
      </c>
      <c r="D18" s="2" t="inlineStr">
        <is>
          <t>Comparison figure. Does not post to the Ledger.</t>
        </is>
      </c>
    </row>
    <row r="19">
      <c r="B19" s="5" t="inlineStr">
        <is>
          <t>Total monthly costs</t>
        </is>
      </c>
      <c r="C19" s="12">
        <f>SUM(C17:C18)</f>
        <v/>
      </c>
      <c r="D19" s="2" t="inlineStr">
        <is>
          <t>Calculated. Do not overwrite.</t>
        </is>
      </c>
    </row>
    <row r="21">
      <c r="B21" s="3" t="inlineStr">
        <is>
          <t>Cash and scenario</t>
        </is>
      </c>
    </row>
    <row r="22">
      <c r="B22" s="5" t="inlineStr">
        <is>
          <t>Opening spendable cash</t>
        </is>
      </c>
      <c r="C22" s="11" t="n">
        <v>1500</v>
      </c>
      <c r="D22" s="2" t="inlineStr">
        <is>
          <t>Cash available at the start of the entered schedule.</t>
        </is>
      </c>
    </row>
    <row r="23">
      <c r="B23" s="5" t="inlineStr">
        <is>
          <t>Scenario: fewer worked shifts</t>
        </is>
      </c>
      <c r="C23" s="8" t="n">
        <v>0.2</v>
      </c>
      <c r="D23" s="2" t="inlineStr">
        <is>
          <t>Between 0% and 100%.</t>
        </is>
      </c>
    </row>
  </sheetData>
  <mergeCells count="1">
    <mergeCell ref="B15:D15"/>
  </mergeCells>
  <dataValidations count="2">
    <dataValidation sqref="C6 C7 C17 C18" showDropDown="0" showInputMessage="0" showErrorMessage="0" allowBlank="0" errorTitle="Check input" error="Enter a number greater than zero." type="decimal" operator="greaterThan">
      <formula1>0</formula1>
    </dataValidation>
    <dataValidation sqref="C10 C11 C23" showDropDown="0" showInputMessage="0" showErrorMessage="0" allowBlank="0" errorTitle="Check input" error="Enter a percentage between 0% and 100%." type="decimal"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L31"/>
  <sheetViews>
    <sheetView showGridLines="0" workbookViewId="0">
      <selection activeCell="A1" sqref="A1"/>
    </sheetView>
  </sheetViews>
  <sheetFormatPr baseColWidth="8" defaultRowHeight="15"/>
  <cols>
    <col width="5" customWidth="1" min="2" max="2"/>
    <col width="12" customWidth="1" min="3" max="3"/>
    <col width="12" customWidth="1" min="4" max="4"/>
    <col width="10" customWidth="1" min="5" max="5"/>
    <col width="9" customWidth="1" min="6" max="6"/>
    <col width="9" customWidth="1" min="7" max="7"/>
    <col width="15" customWidth="1" min="8" max="8"/>
    <col width="15" customWidth="1" min="9" max="9"/>
    <col width="14" customWidth="1" min="10" max="10"/>
    <col width="14" customWidth="1" min="11" max="11"/>
    <col width="22" customWidth="1" min="12" max="12"/>
  </cols>
  <sheetData>
    <row r="2">
      <c r="B2" s="1" t="inlineStr">
        <is>
          <t>Pay periods</t>
        </is>
      </c>
    </row>
    <row r="3">
      <c r="B3" s="2" t="inlineStr">
        <is>
          <t>One row per pay period. Set the end date, the payday, and how many shifts were scheduled and canceled.</t>
        </is>
      </c>
    </row>
    <row r="5">
      <c r="B5" s="13" t="inlineStr">
        <is>
          <t>#</t>
        </is>
      </c>
      <c r="C5" s="13" t="inlineStr">
        <is>
          <t>Period end</t>
        </is>
      </c>
      <c r="D5" s="13" t="inlineStr">
        <is>
          <t>Payday</t>
        </is>
      </c>
      <c r="E5" s="13" t="inlineStr">
        <is>
          <t>Scheduled</t>
        </is>
      </c>
      <c r="F5" s="13" t="inlineStr">
        <is>
          <t>Canceled</t>
        </is>
      </c>
      <c r="G5" s="13" t="inlineStr">
        <is>
          <t>Worked</t>
        </is>
      </c>
      <c r="H5" s="13" t="inlineStr">
        <is>
          <t>Gross incl. incentive</t>
        </is>
      </c>
      <c r="I5" s="13" t="inlineStr">
        <is>
          <t>Net incl. incentive</t>
        </is>
      </c>
      <c r="J5" s="13" t="inlineStr">
        <is>
          <t>Net, no incentive</t>
        </is>
      </c>
      <c r="K5" s="13" t="inlineStr">
        <is>
          <t>Net, fewer shifts</t>
        </is>
      </c>
      <c r="L5" s="13" t="inlineStr">
        <is>
          <t>Check</t>
        </is>
      </c>
    </row>
    <row r="6">
      <c r="B6" s="5" t="n">
        <v>1</v>
      </c>
      <c r="C6" s="14" t="n">
        <v>46340</v>
      </c>
      <c r="D6" s="14" t="n">
        <v>46347</v>
      </c>
      <c r="E6" s="15" t="n">
        <v>6</v>
      </c>
      <c r="F6" s="15" t="n">
        <v>1</v>
      </c>
      <c r="G6" s="16">
        <f>MAX(0,E6-F6)</f>
        <v/>
      </c>
      <c r="H6" s="16">
        <f>G6*Inputs!$C$7*Inputs!$C$6+G6*Inputs!$C$9*Inputs!$C$8*Inputs!$C$10</f>
        <v/>
      </c>
      <c r="I6" s="17">
        <f>H6*(1-Inputs!$C$11)</f>
        <v/>
      </c>
      <c r="J6" s="17">
        <f>G6*Inputs!$C$7*Inputs!$C$6*(1-Inputs!$C$11)</f>
        <v/>
      </c>
      <c r="K6" s="17">
        <f>(G6*(1-Inputs!$C$23))*Inputs!$C$7*Inputs!$C$6*(1-Inputs!$C$11)+(G6*(1-Inputs!$C$23))*Inputs!$C$9*Inputs!$C$8*Inputs!$C$10*(1-Inputs!$C$11)</f>
        <v/>
      </c>
      <c r="L6" s="18">
        <f>IF(OR(E6&lt;0,F6&lt;0),"shifts cannot be negative",IF(F6&gt;E6,"canceled exceeds scheduled","ok"))</f>
        <v/>
      </c>
    </row>
    <row r="7">
      <c r="B7" s="5" t="n">
        <v>2</v>
      </c>
      <c r="C7" s="14" t="n">
        <v>46354</v>
      </c>
      <c r="D7" s="14" t="n">
        <v>46361</v>
      </c>
      <c r="E7" s="15" t="n">
        <v>6</v>
      </c>
      <c r="F7" s="15" t="n">
        <v>1</v>
      </c>
      <c r="G7" s="16">
        <f>MAX(0,E7-F7)</f>
        <v/>
      </c>
      <c r="H7" s="16">
        <f>G7*Inputs!$C$7*Inputs!$C$6+G7*Inputs!$C$9*Inputs!$C$8*Inputs!$C$10</f>
        <v/>
      </c>
      <c r="I7" s="17">
        <f>H7*(1-Inputs!$C$11)</f>
        <v/>
      </c>
      <c r="J7" s="17">
        <f>G7*Inputs!$C$7*Inputs!$C$6*(1-Inputs!$C$11)</f>
        <v/>
      </c>
      <c r="K7" s="17">
        <f>(G7*(1-Inputs!$C$23))*Inputs!$C$7*Inputs!$C$6*(1-Inputs!$C$11)+(G7*(1-Inputs!$C$23))*Inputs!$C$9*Inputs!$C$8*Inputs!$C$10*(1-Inputs!$C$11)</f>
        <v/>
      </c>
      <c r="L7" s="18">
        <f>IF(OR(E7&lt;0,F7&lt;0),"shifts cannot be negative",IF(F7&gt;E7,"canceled exceeds scheduled","ok"))</f>
        <v/>
      </c>
    </row>
    <row r="8">
      <c r="B8" s="5" t="n">
        <v>3</v>
      </c>
      <c r="C8" s="14" t="n">
        <v>46368</v>
      </c>
      <c r="D8" s="14" t="n">
        <v>46375</v>
      </c>
      <c r="E8" s="15" t="n">
        <v>6</v>
      </c>
      <c r="F8" s="15" t="n">
        <v>1</v>
      </c>
      <c r="G8" s="16">
        <f>MAX(0,E8-F8)</f>
        <v/>
      </c>
      <c r="H8" s="16">
        <f>G8*Inputs!$C$7*Inputs!$C$6+G8*Inputs!$C$9*Inputs!$C$8*Inputs!$C$10</f>
        <v/>
      </c>
      <c r="I8" s="17">
        <f>H8*(1-Inputs!$C$11)</f>
        <v/>
      </c>
      <c r="J8" s="17">
        <f>G8*Inputs!$C$7*Inputs!$C$6*(1-Inputs!$C$11)</f>
        <v/>
      </c>
      <c r="K8" s="17">
        <f>(G8*(1-Inputs!$C$23))*Inputs!$C$7*Inputs!$C$6*(1-Inputs!$C$11)+(G8*(1-Inputs!$C$23))*Inputs!$C$9*Inputs!$C$8*Inputs!$C$10*(1-Inputs!$C$11)</f>
        <v/>
      </c>
      <c r="L8" s="18">
        <f>IF(OR(E8&lt;0,F8&lt;0),"shifts cannot be negative",IF(F8&gt;E8,"canceled exceeds scheduled","ok"))</f>
        <v/>
      </c>
    </row>
    <row r="9">
      <c r="B9" s="5" t="n">
        <v>4</v>
      </c>
      <c r="C9" s="14" t="n">
        <v>46382</v>
      </c>
      <c r="D9" s="14" t="n">
        <v>46389</v>
      </c>
      <c r="E9" s="15" t="n">
        <v>6</v>
      </c>
      <c r="F9" s="15" t="n">
        <v>1</v>
      </c>
      <c r="G9" s="16">
        <f>MAX(0,E9-F9)</f>
        <v/>
      </c>
      <c r="H9" s="16">
        <f>G9*Inputs!$C$7*Inputs!$C$6+G9*Inputs!$C$9*Inputs!$C$8*Inputs!$C$10</f>
        <v/>
      </c>
      <c r="I9" s="17">
        <f>H9*(1-Inputs!$C$11)</f>
        <v/>
      </c>
      <c r="J9" s="17">
        <f>G9*Inputs!$C$7*Inputs!$C$6*(1-Inputs!$C$11)</f>
        <v/>
      </c>
      <c r="K9" s="17">
        <f>(G9*(1-Inputs!$C$23))*Inputs!$C$7*Inputs!$C$6*(1-Inputs!$C$11)+(G9*(1-Inputs!$C$23))*Inputs!$C$9*Inputs!$C$8*Inputs!$C$10*(1-Inputs!$C$11)</f>
        <v/>
      </c>
      <c r="L9" s="18">
        <f>IF(OR(E9&lt;0,F9&lt;0),"shifts cannot be negative",IF(F9&gt;E9,"canceled exceeds scheduled","ok"))</f>
        <v/>
      </c>
    </row>
    <row r="10">
      <c r="B10" s="5" t="n">
        <v>5</v>
      </c>
      <c r="C10" s="14" t="n">
        <v>46396</v>
      </c>
      <c r="D10" s="14" t="n">
        <v>46403</v>
      </c>
      <c r="E10" s="15" t="n">
        <v>6</v>
      </c>
      <c r="F10" s="15" t="n">
        <v>1</v>
      </c>
      <c r="G10" s="16">
        <f>MAX(0,E10-F10)</f>
        <v/>
      </c>
      <c r="H10" s="16">
        <f>G10*Inputs!$C$7*Inputs!$C$6+G10*Inputs!$C$9*Inputs!$C$8*Inputs!$C$10</f>
        <v/>
      </c>
      <c r="I10" s="17">
        <f>H10*(1-Inputs!$C$11)</f>
        <v/>
      </c>
      <c r="J10" s="17">
        <f>G10*Inputs!$C$7*Inputs!$C$6*(1-Inputs!$C$11)</f>
        <v/>
      </c>
      <c r="K10" s="17">
        <f>(G10*(1-Inputs!$C$23))*Inputs!$C$7*Inputs!$C$6*(1-Inputs!$C$11)+(G10*(1-Inputs!$C$23))*Inputs!$C$9*Inputs!$C$8*Inputs!$C$10*(1-Inputs!$C$11)</f>
        <v/>
      </c>
      <c r="L10" s="18">
        <f>IF(OR(E10&lt;0,F10&lt;0),"shifts cannot be negative",IF(F10&gt;E10,"canceled exceeds scheduled","ok"))</f>
        <v/>
      </c>
    </row>
    <row r="11">
      <c r="B11" s="5" t="n">
        <v>6</v>
      </c>
      <c r="C11" s="14" t="n">
        <v>46410</v>
      </c>
      <c r="D11" s="14" t="n">
        <v>46417</v>
      </c>
      <c r="E11" s="15" t="n">
        <v>6</v>
      </c>
      <c r="F11" s="15" t="n">
        <v>1</v>
      </c>
      <c r="G11" s="16">
        <f>MAX(0,E11-F11)</f>
        <v/>
      </c>
      <c r="H11" s="16">
        <f>G11*Inputs!$C$7*Inputs!$C$6+G11*Inputs!$C$9*Inputs!$C$8*Inputs!$C$10</f>
        <v/>
      </c>
      <c r="I11" s="17">
        <f>H11*(1-Inputs!$C$11)</f>
        <v/>
      </c>
      <c r="J11" s="17">
        <f>G11*Inputs!$C$7*Inputs!$C$6*(1-Inputs!$C$11)</f>
        <v/>
      </c>
      <c r="K11" s="17">
        <f>(G11*(1-Inputs!$C$23))*Inputs!$C$7*Inputs!$C$6*(1-Inputs!$C$11)+(G11*(1-Inputs!$C$23))*Inputs!$C$9*Inputs!$C$8*Inputs!$C$10*(1-Inputs!$C$11)</f>
        <v/>
      </c>
      <c r="L11" s="18">
        <f>IF(OR(E11&lt;0,F11&lt;0),"shifts cannot be negative",IF(F11&gt;E11,"canceled exceeds scheduled","ok"))</f>
        <v/>
      </c>
    </row>
    <row r="12">
      <c r="B12" s="5" t="n">
        <v>7</v>
      </c>
      <c r="C12" s="14" t="n">
        <v>46424</v>
      </c>
      <c r="D12" s="14" t="n">
        <v>46431</v>
      </c>
      <c r="E12" s="15" t="n">
        <v>6</v>
      </c>
      <c r="F12" s="15" t="n">
        <v>1</v>
      </c>
      <c r="G12" s="16">
        <f>MAX(0,E12-F12)</f>
        <v/>
      </c>
      <c r="H12" s="16">
        <f>G12*Inputs!$C$7*Inputs!$C$6+G12*Inputs!$C$9*Inputs!$C$8*Inputs!$C$10</f>
        <v/>
      </c>
      <c r="I12" s="17">
        <f>H12*(1-Inputs!$C$11)</f>
        <v/>
      </c>
      <c r="J12" s="17">
        <f>G12*Inputs!$C$7*Inputs!$C$6*(1-Inputs!$C$11)</f>
        <v/>
      </c>
      <c r="K12" s="17">
        <f>(G12*(1-Inputs!$C$23))*Inputs!$C$7*Inputs!$C$6*(1-Inputs!$C$11)+(G12*(1-Inputs!$C$23))*Inputs!$C$9*Inputs!$C$8*Inputs!$C$10*(1-Inputs!$C$11)</f>
        <v/>
      </c>
      <c r="L12" s="18">
        <f>IF(OR(E12&lt;0,F12&lt;0),"shifts cannot be negative",IF(F12&gt;E12,"canceled exceeds scheduled","ok"))</f>
        <v/>
      </c>
    </row>
    <row r="13">
      <c r="B13" s="5" t="n">
        <v>8</v>
      </c>
      <c r="C13" s="14" t="n">
        <v>46438</v>
      </c>
      <c r="D13" s="14" t="n">
        <v>46445</v>
      </c>
      <c r="E13" s="15" t="n">
        <v>6</v>
      </c>
      <c r="F13" s="15" t="n">
        <v>1</v>
      </c>
      <c r="G13" s="16">
        <f>MAX(0,E13-F13)</f>
        <v/>
      </c>
      <c r="H13" s="16">
        <f>G13*Inputs!$C$7*Inputs!$C$6+G13*Inputs!$C$9*Inputs!$C$8*Inputs!$C$10</f>
        <v/>
      </c>
      <c r="I13" s="17">
        <f>H13*(1-Inputs!$C$11)</f>
        <v/>
      </c>
      <c r="J13" s="17">
        <f>G13*Inputs!$C$7*Inputs!$C$6*(1-Inputs!$C$11)</f>
        <v/>
      </c>
      <c r="K13" s="17">
        <f>(G13*(1-Inputs!$C$23))*Inputs!$C$7*Inputs!$C$6*(1-Inputs!$C$11)+(G13*(1-Inputs!$C$23))*Inputs!$C$9*Inputs!$C$8*Inputs!$C$10*(1-Inputs!$C$11)</f>
        <v/>
      </c>
      <c r="L13" s="18">
        <f>IF(OR(E13&lt;0,F13&lt;0),"shifts cannot be negative",IF(F13&gt;E13,"canceled exceeds scheduled","ok"))</f>
        <v/>
      </c>
    </row>
    <row r="14">
      <c r="B14" s="5" t="n">
        <v>9</v>
      </c>
      <c r="C14" s="14" t="n">
        <v>46452</v>
      </c>
      <c r="D14" s="14" t="n">
        <v>46459</v>
      </c>
      <c r="E14" s="15" t="n">
        <v>6</v>
      </c>
      <c r="F14" s="15" t="n">
        <v>1</v>
      </c>
      <c r="G14" s="16">
        <f>MAX(0,E14-F14)</f>
        <v/>
      </c>
      <c r="H14" s="16">
        <f>G14*Inputs!$C$7*Inputs!$C$6+G14*Inputs!$C$9*Inputs!$C$8*Inputs!$C$10</f>
        <v/>
      </c>
      <c r="I14" s="17">
        <f>H14*(1-Inputs!$C$11)</f>
        <v/>
      </c>
      <c r="J14" s="17">
        <f>G14*Inputs!$C$7*Inputs!$C$6*(1-Inputs!$C$11)</f>
        <v/>
      </c>
      <c r="K14" s="17">
        <f>(G14*(1-Inputs!$C$23))*Inputs!$C$7*Inputs!$C$6*(1-Inputs!$C$11)+(G14*(1-Inputs!$C$23))*Inputs!$C$9*Inputs!$C$8*Inputs!$C$10*(1-Inputs!$C$11)</f>
        <v/>
      </c>
      <c r="L14" s="18">
        <f>IF(OR(E14&lt;0,F14&lt;0),"shifts cannot be negative",IF(F14&gt;E14,"canceled exceeds scheduled","ok"))</f>
        <v/>
      </c>
    </row>
    <row r="15">
      <c r="B15" s="5" t="n">
        <v>10</v>
      </c>
      <c r="C15" s="14" t="n">
        <v>46466</v>
      </c>
      <c r="D15" s="14" t="n">
        <v>46473</v>
      </c>
      <c r="E15" s="15" t="n">
        <v>6</v>
      </c>
      <c r="F15" s="15" t="n">
        <v>1</v>
      </c>
      <c r="G15" s="16">
        <f>MAX(0,E15-F15)</f>
        <v/>
      </c>
      <c r="H15" s="16">
        <f>G15*Inputs!$C$7*Inputs!$C$6+G15*Inputs!$C$9*Inputs!$C$8*Inputs!$C$10</f>
        <v/>
      </c>
      <c r="I15" s="17">
        <f>H15*(1-Inputs!$C$11)</f>
        <v/>
      </c>
      <c r="J15" s="17">
        <f>G15*Inputs!$C$7*Inputs!$C$6*(1-Inputs!$C$11)</f>
        <v/>
      </c>
      <c r="K15" s="17">
        <f>(G15*(1-Inputs!$C$23))*Inputs!$C$7*Inputs!$C$6*(1-Inputs!$C$11)+(G15*(1-Inputs!$C$23))*Inputs!$C$9*Inputs!$C$8*Inputs!$C$10*(1-Inputs!$C$11)</f>
        <v/>
      </c>
      <c r="L15" s="18">
        <f>IF(OR(E15&lt;0,F15&lt;0),"shifts cannot be negative",IF(F15&gt;E15,"canceled exceeds scheduled","ok"))</f>
        <v/>
      </c>
    </row>
    <row r="16">
      <c r="B16" s="5" t="n">
        <v>11</v>
      </c>
      <c r="C16" s="14" t="n">
        <v>46480</v>
      </c>
      <c r="D16" s="14" t="n">
        <v>46487</v>
      </c>
      <c r="E16" s="15" t="n">
        <v>6</v>
      </c>
      <c r="F16" s="15" t="n">
        <v>1</v>
      </c>
      <c r="G16" s="16">
        <f>MAX(0,E16-F16)</f>
        <v/>
      </c>
      <c r="H16" s="16">
        <f>G16*Inputs!$C$7*Inputs!$C$6+G16*Inputs!$C$9*Inputs!$C$8*Inputs!$C$10</f>
        <v/>
      </c>
      <c r="I16" s="17">
        <f>H16*(1-Inputs!$C$11)</f>
        <v/>
      </c>
      <c r="J16" s="17">
        <f>G16*Inputs!$C$7*Inputs!$C$6*(1-Inputs!$C$11)</f>
        <v/>
      </c>
      <c r="K16" s="17">
        <f>(G16*(1-Inputs!$C$23))*Inputs!$C$7*Inputs!$C$6*(1-Inputs!$C$11)+(G16*(1-Inputs!$C$23))*Inputs!$C$9*Inputs!$C$8*Inputs!$C$10*(1-Inputs!$C$11)</f>
        <v/>
      </c>
      <c r="L16" s="18">
        <f>IF(OR(E16&lt;0,F16&lt;0),"shifts cannot be negative",IF(F16&gt;E16,"canceled exceeds scheduled","ok"))</f>
        <v/>
      </c>
    </row>
    <row r="17">
      <c r="B17" s="5" t="n">
        <v>12</v>
      </c>
      <c r="C17" s="14" t="n">
        <v>46494</v>
      </c>
      <c r="D17" s="14" t="n">
        <v>46501</v>
      </c>
      <c r="E17" s="15" t="n">
        <v>6</v>
      </c>
      <c r="F17" s="15" t="n">
        <v>1</v>
      </c>
      <c r="G17" s="16">
        <f>MAX(0,E17-F17)</f>
        <v/>
      </c>
      <c r="H17" s="16">
        <f>G17*Inputs!$C$7*Inputs!$C$6+G17*Inputs!$C$9*Inputs!$C$8*Inputs!$C$10</f>
        <v/>
      </c>
      <c r="I17" s="17">
        <f>H17*(1-Inputs!$C$11)</f>
        <v/>
      </c>
      <c r="J17" s="17">
        <f>G17*Inputs!$C$7*Inputs!$C$6*(1-Inputs!$C$11)</f>
        <v/>
      </c>
      <c r="K17" s="17">
        <f>(G17*(1-Inputs!$C$23))*Inputs!$C$7*Inputs!$C$6*(1-Inputs!$C$11)+(G17*(1-Inputs!$C$23))*Inputs!$C$9*Inputs!$C$8*Inputs!$C$10*(1-Inputs!$C$11)</f>
        <v/>
      </c>
      <c r="L17" s="18">
        <f>IF(OR(E17&lt;0,F17&lt;0),"shifts cannot be negative",IF(F17&gt;E17,"canceled exceeds scheduled","ok"))</f>
        <v/>
      </c>
    </row>
    <row r="18">
      <c r="B18" s="5" t="n">
        <v>13</v>
      </c>
      <c r="C18" s="14" t="n">
        <v>46508</v>
      </c>
      <c r="D18" s="14" t="n">
        <v>46515</v>
      </c>
      <c r="E18" s="15" t="n">
        <v>6</v>
      </c>
      <c r="F18" s="15" t="n">
        <v>1</v>
      </c>
      <c r="G18" s="16">
        <f>MAX(0,E18-F18)</f>
        <v/>
      </c>
      <c r="H18" s="16">
        <f>G18*Inputs!$C$7*Inputs!$C$6+G18*Inputs!$C$9*Inputs!$C$8*Inputs!$C$10</f>
        <v/>
      </c>
      <c r="I18" s="17">
        <f>H18*(1-Inputs!$C$11)</f>
        <v/>
      </c>
      <c r="J18" s="17">
        <f>G18*Inputs!$C$7*Inputs!$C$6*(1-Inputs!$C$11)</f>
        <v/>
      </c>
      <c r="K18" s="17">
        <f>(G18*(1-Inputs!$C$23))*Inputs!$C$7*Inputs!$C$6*(1-Inputs!$C$11)+(G18*(1-Inputs!$C$23))*Inputs!$C$9*Inputs!$C$8*Inputs!$C$10*(1-Inputs!$C$11)</f>
        <v/>
      </c>
      <c r="L18" s="18">
        <f>IF(OR(E18&lt;0,F18&lt;0),"shifts cannot be negative",IF(F18&gt;E18,"canceled exceeds scheduled","ok"))</f>
        <v/>
      </c>
    </row>
    <row r="19">
      <c r="B19" s="5" t="n">
        <v>14</v>
      </c>
      <c r="C19" s="14" t="n">
        <v>46522</v>
      </c>
      <c r="D19" s="14" t="n">
        <v>46529</v>
      </c>
      <c r="E19" s="15" t="n">
        <v>6</v>
      </c>
      <c r="F19" s="15" t="n">
        <v>1</v>
      </c>
      <c r="G19" s="16">
        <f>MAX(0,E19-F19)</f>
        <v/>
      </c>
      <c r="H19" s="16">
        <f>G19*Inputs!$C$7*Inputs!$C$6+G19*Inputs!$C$9*Inputs!$C$8*Inputs!$C$10</f>
        <v/>
      </c>
      <c r="I19" s="17">
        <f>H19*(1-Inputs!$C$11)</f>
        <v/>
      </c>
      <c r="J19" s="17">
        <f>G19*Inputs!$C$7*Inputs!$C$6*(1-Inputs!$C$11)</f>
        <v/>
      </c>
      <c r="K19" s="17">
        <f>(G19*(1-Inputs!$C$23))*Inputs!$C$7*Inputs!$C$6*(1-Inputs!$C$11)+(G19*(1-Inputs!$C$23))*Inputs!$C$9*Inputs!$C$8*Inputs!$C$10*(1-Inputs!$C$11)</f>
        <v/>
      </c>
      <c r="L19" s="18">
        <f>IF(OR(E19&lt;0,F19&lt;0),"shifts cannot be negative",IF(F19&gt;E19,"canceled exceeds scheduled","ok"))</f>
        <v/>
      </c>
    </row>
    <row r="20">
      <c r="B20" s="5" t="n">
        <v>15</v>
      </c>
      <c r="C20" s="14" t="n">
        <v>46536</v>
      </c>
      <c r="D20" s="14" t="n">
        <v>46543</v>
      </c>
      <c r="E20" s="15" t="n">
        <v>6</v>
      </c>
      <c r="F20" s="15" t="n">
        <v>1</v>
      </c>
      <c r="G20" s="16">
        <f>MAX(0,E20-F20)</f>
        <v/>
      </c>
      <c r="H20" s="16">
        <f>G20*Inputs!$C$7*Inputs!$C$6+G20*Inputs!$C$9*Inputs!$C$8*Inputs!$C$10</f>
        <v/>
      </c>
      <c r="I20" s="17">
        <f>H20*(1-Inputs!$C$11)</f>
        <v/>
      </c>
      <c r="J20" s="17">
        <f>G20*Inputs!$C$7*Inputs!$C$6*(1-Inputs!$C$11)</f>
        <v/>
      </c>
      <c r="K20" s="17">
        <f>(G20*(1-Inputs!$C$23))*Inputs!$C$7*Inputs!$C$6*(1-Inputs!$C$11)+(G20*(1-Inputs!$C$23))*Inputs!$C$9*Inputs!$C$8*Inputs!$C$10*(1-Inputs!$C$11)</f>
        <v/>
      </c>
      <c r="L20" s="18">
        <f>IF(OR(E20&lt;0,F20&lt;0),"shifts cannot be negative",IF(F20&gt;E20,"canceled exceeds scheduled","ok"))</f>
        <v/>
      </c>
    </row>
    <row r="21">
      <c r="B21" s="5" t="n">
        <v>16</v>
      </c>
      <c r="C21" s="14" t="n">
        <v>46550</v>
      </c>
      <c r="D21" s="14" t="n">
        <v>46557</v>
      </c>
      <c r="E21" s="15" t="n">
        <v>6</v>
      </c>
      <c r="F21" s="15" t="n">
        <v>1</v>
      </c>
      <c r="G21" s="16">
        <f>MAX(0,E21-F21)</f>
        <v/>
      </c>
      <c r="H21" s="16">
        <f>G21*Inputs!$C$7*Inputs!$C$6+G21*Inputs!$C$9*Inputs!$C$8*Inputs!$C$10</f>
        <v/>
      </c>
      <c r="I21" s="17">
        <f>H21*(1-Inputs!$C$11)</f>
        <v/>
      </c>
      <c r="J21" s="17">
        <f>G21*Inputs!$C$7*Inputs!$C$6*(1-Inputs!$C$11)</f>
        <v/>
      </c>
      <c r="K21" s="17">
        <f>(G21*(1-Inputs!$C$23))*Inputs!$C$7*Inputs!$C$6*(1-Inputs!$C$11)+(G21*(1-Inputs!$C$23))*Inputs!$C$9*Inputs!$C$8*Inputs!$C$10*(1-Inputs!$C$11)</f>
        <v/>
      </c>
      <c r="L21" s="18">
        <f>IF(OR(E21&lt;0,F21&lt;0),"shifts cannot be negative",IF(F21&gt;E21,"canceled exceeds scheduled","ok"))</f>
        <v/>
      </c>
    </row>
    <row r="22">
      <c r="B22" s="5" t="n">
        <v>17</v>
      </c>
      <c r="C22" s="14" t="n">
        <v>46564</v>
      </c>
      <c r="D22" s="14" t="n">
        <v>46571</v>
      </c>
      <c r="E22" s="15" t="n">
        <v>6</v>
      </c>
      <c r="F22" s="15" t="n">
        <v>1</v>
      </c>
      <c r="G22" s="16">
        <f>MAX(0,E22-F22)</f>
        <v/>
      </c>
      <c r="H22" s="16">
        <f>G22*Inputs!$C$7*Inputs!$C$6+G22*Inputs!$C$9*Inputs!$C$8*Inputs!$C$10</f>
        <v/>
      </c>
      <c r="I22" s="17">
        <f>H22*(1-Inputs!$C$11)</f>
        <v/>
      </c>
      <c r="J22" s="17">
        <f>G22*Inputs!$C$7*Inputs!$C$6*(1-Inputs!$C$11)</f>
        <v/>
      </c>
      <c r="K22" s="17">
        <f>(G22*(1-Inputs!$C$23))*Inputs!$C$7*Inputs!$C$6*(1-Inputs!$C$11)+(G22*(1-Inputs!$C$23))*Inputs!$C$9*Inputs!$C$8*Inputs!$C$10*(1-Inputs!$C$11)</f>
        <v/>
      </c>
      <c r="L22" s="18">
        <f>IF(OR(E22&lt;0,F22&lt;0),"shifts cannot be negative",IF(F22&gt;E22,"canceled exceeds scheduled","ok"))</f>
        <v/>
      </c>
    </row>
    <row r="23">
      <c r="B23" s="5" t="n">
        <v>18</v>
      </c>
      <c r="C23" s="14" t="n">
        <v>46578</v>
      </c>
      <c r="D23" s="14" t="n">
        <v>46585</v>
      </c>
      <c r="E23" s="15" t="n">
        <v>6</v>
      </c>
      <c r="F23" s="15" t="n">
        <v>1</v>
      </c>
      <c r="G23" s="16">
        <f>MAX(0,E23-F23)</f>
        <v/>
      </c>
      <c r="H23" s="16">
        <f>G23*Inputs!$C$7*Inputs!$C$6+G23*Inputs!$C$9*Inputs!$C$8*Inputs!$C$10</f>
        <v/>
      </c>
      <c r="I23" s="17">
        <f>H23*(1-Inputs!$C$11)</f>
        <v/>
      </c>
      <c r="J23" s="17">
        <f>G23*Inputs!$C$7*Inputs!$C$6*(1-Inputs!$C$11)</f>
        <v/>
      </c>
      <c r="K23" s="17">
        <f>(G23*(1-Inputs!$C$23))*Inputs!$C$7*Inputs!$C$6*(1-Inputs!$C$11)+(G23*(1-Inputs!$C$23))*Inputs!$C$9*Inputs!$C$8*Inputs!$C$10*(1-Inputs!$C$11)</f>
        <v/>
      </c>
      <c r="L23" s="18">
        <f>IF(OR(E23&lt;0,F23&lt;0),"shifts cannot be negative",IF(F23&gt;E23,"canceled exceeds scheduled","ok"))</f>
        <v/>
      </c>
    </row>
    <row r="24">
      <c r="B24" s="5" t="n">
        <v>19</v>
      </c>
      <c r="C24" s="14" t="n">
        <v>46592</v>
      </c>
      <c r="D24" s="14" t="n">
        <v>46599</v>
      </c>
      <c r="E24" s="15" t="n">
        <v>6</v>
      </c>
      <c r="F24" s="15" t="n">
        <v>1</v>
      </c>
      <c r="G24" s="16">
        <f>MAX(0,E24-F24)</f>
        <v/>
      </c>
      <c r="H24" s="16">
        <f>G24*Inputs!$C$7*Inputs!$C$6+G24*Inputs!$C$9*Inputs!$C$8*Inputs!$C$10</f>
        <v/>
      </c>
      <c r="I24" s="17">
        <f>H24*(1-Inputs!$C$11)</f>
        <v/>
      </c>
      <c r="J24" s="17">
        <f>G24*Inputs!$C$7*Inputs!$C$6*(1-Inputs!$C$11)</f>
        <v/>
      </c>
      <c r="K24" s="17">
        <f>(G24*(1-Inputs!$C$23))*Inputs!$C$7*Inputs!$C$6*(1-Inputs!$C$11)+(G24*(1-Inputs!$C$23))*Inputs!$C$9*Inputs!$C$8*Inputs!$C$10*(1-Inputs!$C$11)</f>
        <v/>
      </c>
      <c r="L24" s="18">
        <f>IF(OR(E24&lt;0,F24&lt;0),"shifts cannot be negative",IF(F24&gt;E24,"canceled exceeds scheduled","ok"))</f>
        <v/>
      </c>
    </row>
    <row r="25">
      <c r="B25" s="5" t="n">
        <v>20</v>
      </c>
      <c r="C25" s="14" t="n">
        <v>46606</v>
      </c>
      <c r="D25" s="14" t="n">
        <v>46613</v>
      </c>
      <c r="E25" s="15" t="n">
        <v>6</v>
      </c>
      <c r="F25" s="15" t="n">
        <v>1</v>
      </c>
      <c r="G25" s="16">
        <f>MAX(0,E25-F25)</f>
        <v/>
      </c>
      <c r="H25" s="16">
        <f>G25*Inputs!$C$7*Inputs!$C$6+G25*Inputs!$C$9*Inputs!$C$8*Inputs!$C$10</f>
        <v/>
      </c>
      <c r="I25" s="17">
        <f>H25*(1-Inputs!$C$11)</f>
        <v/>
      </c>
      <c r="J25" s="17">
        <f>G25*Inputs!$C$7*Inputs!$C$6*(1-Inputs!$C$11)</f>
        <v/>
      </c>
      <c r="K25" s="17">
        <f>(G25*(1-Inputs!$C$23))*Inputs!$C$7*Inputs!$C$6*(1-Inputs!$C$11)+(G25*(1-Inputs!$C$23))*Inputs!$C$9*Inputs!$C$8*Inputs!$C$10*(1-Inputs!$C$11)</f>
        <v/>
      </c>
      <c r="L25" s="18">
        <f>IF(OR(E25&lt;0,F25&lt;0),"shifts cannot be negative",IF(F25&gt;E25,"canceled exceeds scheduled","ok"))</f>
        <v/>
      </c>
    </row>
    <row r="26">
      <c r="B26" s="5" t="n">
        <v>21</v>
      </c>
      <c r="C26" s="14" t="n">
        <v>46620</v>
      </c>
      <c r="D26" s="14" t="n">
        <v>46627</v>
      </c>
      <c r="E26" s="15" t="n">
        <v>6</v>
      </c>
      <c r="F26" s="15" t="n">
        <v>1</v>
      </c>
      <c r="G26" s="16">
        <f>MAX(0,E26-F26)</f>
        <v/>
      </c>
      <c r="H26" s="16">
        <f>G26*Inputs!$C$7*Inputs!$C$6+G26*Inputs!$C$9*Inputs!$C$8*Inputs!$C$10</f>
        <v/>
      </c>
      <c r="I26" s="17">
        <f>H26*(1-Inputs!$C$11)</f>
        <v/>
      </c>
      <c r="J26" s="17">
        <f>G26*Inputs!$C$7*Inputs!$C$6*(1-Inputs!$C$11)</f>
        <v/>
      </c>
      <c r="K26" s="17">
        <f>(G26*(1-Inputs!$C$23))*Inputs!$C$7*Inputs!$C$6*(1-Inputs!$C$11)+(G26*(1-Inputs!$C$23))*Inputs!$C$9*Inputs!$C$8*Inputs!$C$10*(1-Inputs!$C$11)</f>
        <v/>
      </c>
      <c r="L26" s="18">
        <f>IF(OR(E26&lt;0,F26&lt;0),"shifts cannot be negative",IF(F26&gt;E26,"canceled exceeds scheduled","ok"))</f>
        <v/>
      </c>
    </row>
    <row r="27">
      <c r="B27" s="5" t="n">
        <v>22</v>
      </c>
      <c r="C27" s="14" t="n">
        <v>46634</v>
      </c>
      <c r="D27" s="14" t="n">
        <v>46641</v>
      </c>
      <c r="E27" s="15" t="n">
        <v>6</v>
      </c>
      <c r="F27" s="15" t="n">
        <v>1</v>
      </c>
      <c r="G27" s="16">
        <f>MAX(0,E27-F27)</f>
        <v/>
      </c>
      <c r="H27" s="16">
        <f>G27*Inputs!$C$7*Inputs!$C$6+G27*Inputs!$C$9*Inputs!$C$8*Inputs!$C$10</f>
        <v/>
      </c>
      <c r="I27" s="17">
        <f>H27*(1-Inputs!$C$11)</f>
        <v/>
      </c>
      <c r="J27" s="17">
        <f>G27*Inputs!$C$7*Inputs!$C$6*(1-Inputs!$C$11)</f>
        <v/>
      </c>
      <c r="K27" s="17">
        <f>(G27*(1-Inputs!$C$23))*Inputs!$C$7*Inputs!$C$6*(1-Inputs!$C$11)+(G27*(1-Inputs!$C$23))*Inputs!$C$9*Inputs!$C$8*Inputs!$C$10*(1-Inputs!$C$11)</f>
        <v/>
      </c>
      <c r="L27" s="18">
        <f>IF(OR(E27&lt;0,F27&lt;0),"shifts cannot be negative",IF(F27&gt;E27,"canceled exceeds scheduled","ok"))</f>
        <v/>
      </c>
    </row>
    <row r="28">
      <c r="B28" s="5" t="n">
        <v>23</v>
      </c>
      <c r="C28" s="14" t="n">
        <v>46648</v>
      </c>
      <c r="D28" s="14" t="n">
        <v>46655</v>
      </c>
      <c r="E28" s="15" t="n">
        <v>6</v>
      </c>
      <c r="F28" s="15" t="n">
        <v>1</v>
      </c>
      <c r="G28" s="16">
        <f>MAX(0,E28-F28)</f>
        <v/>
      </c>
      <c r="H28" s="16">
        <f>G28*Inputs!$C$7*Inputs!$C$6+G28*Inputs!$C$9*Inputs!$C$8*Inputs!$C$10</f>
        <v/>
      </c>
      <c r="I28" s="17">
        <f>H28*(1-Inputs!$C$11)</f>
        <v/>
      </c>
      <c r="J28" s="17">
        <f>G28*Inputs!$C$7*Inputs!$C$6*(1-Inputs!$C$11)</f>
        <v/>
      </c>
      <c r="K28" s="17">
        <f>(G28*(1-Inputs!$C$23))*Inputs!$C$7*Inputs!$C$6*(1-Inputs!$C$11)+(G28*(1-Inputs!$C$23))*Inputs!$C$9*Inputs!$C$8*Inputs!$C$10*(1-Inputs!$C$11)</f>
        <v/>
      </c>
      <c r="L28" s="18">
        <f>IF(OR(E28&lt;0,F28&lt;0),"shifts cannot be negative",IF(F28&gt;E28,"canceled exceeds scheduled","ok"))</f>
        <v/>
      </c>
    </row>
    <row r="29">
      <c r="B29" s="5" t="n">
        <v>24</v>
      </c>
      <c r="C29" s="14" t="n">
        <v>46662</v>
      </c>
      <c r="D29" s="14" t="n">
        <v>46669</v>
      </c>
      <c r="E29" s="15" t="n">
        <v>6</v>
      </c>
      <c r="F29" s="15" t="n">
        <v>1</v>
      </c>
      <c r="G29" s="16">
        <f>MAX(0,E29-F29)</f>
        <v/>
      </c>
      <c r="H29" s="16">
        <f>G29*Inputs!$C$7*Inputs!$C$6+G29*Inputs!$C$9*Inputs!$C$8*Inputs!$C$10</f>
        <v/>
      </c>
      <c r="I29" s="17">
        <f>H29*(1-Inputs!$C$11)</f>
        <v/>
      </c>
      <c r="J29" s="17">
        <f>G29*Inputs!$C$7*Inputs!$C$6*(1-Inputs!$C$11)</f>
        <v/>
      </c>
      <c r="K29" s="17">
        <f>(G29*(1-Inputs!$C$23))*Inputs!$C$7*Inputs!$C$6*(1-Inputs!$C$11)+(G29*(1-Inputs!$C$23))*Inputs!$C$9*Inputs!$C$8*Inputs!$C$10*(1-Inputs!$C$11)</f>
        <v/>
      </c>
      <c r="L29" s="18">
        <f>IF(OR(E29&lt;0,F29&lt;0),"shifts cannot be negative",IF(F29&gt;E29,"canceled exceeds scheduled","ok"))</f>
        <v/>
      </c>
    </row>
    <row r="30">
      <c r="B30" s="5" t="n">
        <v>25</v>
      </c>
      <c r="C30" s="14" t="n">
        <v>46676</v>
      </c>
      <c r="D30" s="14" t="n">
        <v>46683</v>
      </c>
      <c r="E30" s="15" t="n">
        <v>6</v>
      </c>
      <c r="F30" s="15" t="n">
        <v>1</v>
      </c>
      <c r="G30" s="16">
        <f>MAX(0,E30-F30)</f>
        <v/>
      </c>
      <c r="H30" s="16">
        <f>G30*Inputs!$C$7*Inputs!$C$6+G30*Inputs!$C$9*Inputs!$C$8*Inputs!$C$10</f>
        <v/>
      </c>
      <c r="I30" s="17">
        <f>H30*(1-Inputs!$C$11)</f>
        <v/>
      </c>
      <c r="J30" s="17">
        <f>G30*Inputs!$C$7*Inputs!$C$6*(1-Inputs!$C$11)</f>
        <v/>
      </c>
      <c r="K30" s="17">
        <f>(G30*(1-Inputs!$C$23))*Inputs!$C$7*Inputs!$C$6*(1-Inputs!$C$11)+(G30*(1-Inputs!$C$23))*Inputs!$C$9*Inputs!$C$8*Inputs!$C$10*(1-Inputs!$C$11)</f>
        <v/>
      </c>
      <c r="L30" s="18">
        <f>IF(OR(E30&lt;0,F30&lt;0),"shifts cannot be negative",IF(F30&gt;E30,"canceled exceeds scheduled","ok"))</f>
        <v/>
      </c>
    </row>
    <row r="31">
      <c r="B31" s="5" t="n">
        <v>26</v>
      </c>
      <c r="C31" s="14" t="n">
        <v>46690</v>
      </c>
      <c r="D31" s="14" t="n">
        <v>46697</v>
      </c>
      <c r="E31" s="15" t="n">
        <v>6</v>
      </c>
      <c r="F31" s="15" t="n">
        <v>1</v>
      </c>
      <c r="G31" s="16">
        <f>MAX(0,E31-F31)</f>
        <v/>
      </c>
      <c r="H31" s="16">
        <f>G31*Inputs!$C$7*Inputs!$C$6+G31*Inputs!$C$9*Inputs!$C$8*Inputs!$C$10</f>
        <v/>
      </c>
      <c r="I31" s="17">
        <f>H31*(1-Inputs!$C$11)</f>
        <v/>
      </c>
      <c r="J31" s="17">
        <f>G31*Inputs!$C$7*Inputs!$C$6*(1-Inputs!$C$11)</f>
        <v/>
      </c>
      <c r="K31" s="17">
        <f>(G31*(1-Inputs!$C$23))*Inputs!$C$7*Inputs!$C$6*(1-Inputs!$C$11)+(G31*(1-Inputs!$C$23))*Inputs!$C$9*Inputs!$C$8*Inputs!$C$10*(1-Inputs!$C$11)</f>
        <v/>
      </c>
      <c r="L31" s="18">
        <f>IF(OR(E31&lt;0,F31&lt;0),"shifts cannot be negative",IF(F31&gt;E31,"canceled exceeds scheduled","ok"))</f>
        <v/>
      </c>
    </row>
  </sheetData>
  <dataValidations count="1">
    <dataValidation sqref="E6 E7 E8 E9 E10 E11 E12 E13 E14 E15 E16 E17 E18 E19 E20 E21 E22 E23 E24 E25 E26 E27 E28 E29 E30 E31 F6 F7 F8 F9 F10 F11 F12 F13 F14 F15 F16 F17 F18 F19 F20 F21 F22 F23 F24 F25 F26 F27 F28 F29 F30 F31" showDropDown="0" showInputMessage="0" showErrorMessage="0" allowBlank="1" errorTitle="Check input" error="Shifts cannot be negative." type="decimal" operator="greaterThanOrEqual">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V70"/>
  <sheetViews>
    <sheetView showGridLines="0" workbookViewId="0">
      <selection activeCell="A1" sqref="A1"/>
    </sheetView>
  </sheetViews>
  <sheetFormatPr baseColWidth="8" defaultRowHeight="15"/>
  <cols>
    <col width="11" customWidth="1" min="2" max="2"/>
    <col width="22" customWidth="1" min="3" max="3"/>
    <col width="9" customWidth="1" min="4" max="4"/>
    <col width="10" customWidth="1" min="5" max="5"/>
    <col width="12" customWidth="1" min="6" max="6"/>
    <col width="12" customWidth="1" min="7" max="7"/>
    <col width="12" customWidth="1" min="8" max="8"/>
    <col width="12" customWidth="1" min="9" max="9"/>
    <col width="12" customWidth="1" min="10" max="10"/>
    <col width="13" customWidth="1" min="11" max="11"/>
    <col width="13" customWidth="1" min="12" max="12"/>
    <col width="42" customWidth="1" min="13" max="13"/>
  </cols>
  <sheetData>
    <row r="2">
      <c r="B2" s="1" t="inlineStr">
        <is>
          <t>Dated ledger</t>
        </is>
      </c>
    </row>
    <row r="3">
      <c r="B3" s="2" t="inlineStr">
        <is>
          <t>Every transaction with its real date. For a deposit, enter the pay-period number instead of an amount. Balances follow the dates, so sorting is safe.</t>
        </is>
      </c>
      <c r="O3" s="19" t="inlineStr">
        <is>
          <t>Rows 6-13 are a partial demonstration only: 8 transactions between 1 November 2026 and 14 December 2026. Delete them and enter your own. A full year of pay-period rows is not a full year of recorded cash flow.</t>
        </is>
      </c>
    </row>
    <row r="4"/>
    <row r="5">
      <c r="B5" s="13" t="inlineStr">
        <is>
          <t>Date</t>
        </is>
      </c>
      <c r="C5" s="13" t="inlineStr">
        <is>
          <t>Item</t>
        </is>
      </c>
      <c r="D5" s="13" t="inlineStr">
        <is>
          <t>Kind</t>
        </is>
      </c>
      <c r="E5" s="13" t="inlineStr">
        <is>
          <t>Pay period #</t>
        </is>
      </c>
      <c r="F5" s="13" t="inlineStr">
        <is>
          <t>Bill amount</t>
        </is>
      </c>
      <c r="G5" s="13" t="inlineStr">
        <is>
          <t>Baseline</t>
        </is>
      </c>
      <c r="H5" s="13" t="inlineStr">
        <is>
          <t>No incentive</t>
        </is>
      </c>
      <c r="I5" s="13" t="inlineStr">
        <is>
          <t>Fewer shifts</t>
        </is>
      </c>
      <c r="J5" s="13" t="inlineStr">
        <is>
          <t>Balance</t>
        </is>
      </c>
      <c r="K5" s="13" t="inlineStr">
        <is>
          <t>Bal., no inc.</t>
        </is>
      </c>
      <c r="L5" s="13" t="inlineStr">
        <is>
          <t>Bal., fewer</t>
        </is>
      </c>
      <c r="M5" s="13" t="inlineStr">
        <is>
          <t>Check this row</t>
        </is>
      </c>
    </row>
    <row r="6">
      <c r="B6" s="20" t="n">
        <v>46327</v>
      </c>
      <c r="C6" s="15" t="inlineStr">
        <is>
          <t>Rent</t>
        </is>
      </c>
      <c r="D6" s="15" t="inlineStr">
        <is>
          <t>Bill</t>
        </is>
      </c>
      <c r="E6" s="15" t="n"/>
      <c r="F6" s="21" t="n">
        <v>-1450</v>
      </c>
      <c r="G6" s="17">
        <f>IF($D6="Deposit",IFERROR(INDEX('Pay periods'!$I$6:$I$31,$E6),0),$F6)</f>
        <v/>
      </c>
      <c r="H6" s="17">
        <f>IF($D6="Deposit",IFERROR(INDEX('Pay periods'!$J$6:$J$31,$E6),0),$F6)</f>
        <v/>
      </c>
      <c r="I6" s="17">
        <f>IF($D6="Deposit",IFERROR(INDEX('Pay periods'!$K$6:$K$31,$E6),0),$F6)</f>
        <v/>
      </c>
      <c r="J6" s="17">
        <f>IF($B6="","",Inputs!$C$22+SUMPRODUCT(($B$6:$B$70&lt;&gt;"")*($B$6:$B$70&lt;=$B6)*G$6:G$70))</f>
        <v/>
      </c>
      <c r="K6" s="17">
        <f>IF($B6="","",Inputs!$C$22+SUMPRODUCT(($B$6:$B$70&lt;&gt;"")*($B$6:$B$70&lt;=$B6)*H$6:H$70))</f>
        <v/>
      </c>
      <c r="L6" s="17">
        <f>IF($B6="","",Inputs!$C$22+SUMPRODUCT(($B$6:$B$70&lt;&gt;"")*($B$6:$B$70&lt;=$B6)*I$6:I$70))</f>
        <v/>
      </c>
      <c r="M6" s="18">
        <f>IF(AND($B6="",$C6=""),"",IF($B6="","check: transaction has no date",IF(AND($D6&lt;&gt;"Deposit",$D6&lt;&gt;"Bill"),"check: kind must be Deposit or Bill",IF($D6="Deposit",IF(OR($E6="",NOT(ISNUMBER($E6)),$E6&lt;1,$E6&gt;26),"check: pay period must be 1-26",IF($B6&lt;&gt;INDEX('Pay periods'!$D$6:$D$31,$E6),"check: date differs from that pay period's payday","ok")),IF($F6="","check: no amount entered",IF($F6&gt;0,"check: a bill should be negative",IF($F6=0,"check: amount is zero","ok")))))))</f>
        <v/>
      </c>
    </row>
    <row r="7">
      <c r="B7" s="20" t="n">
        <v>46331</v>
      </c>
      <c r="C7" s="15" t="inlineStr">
        <is>
          <t>Childcare</t>
        </is>
      </c>
      <c r="D7" s="15" t="inlineStr">
        <is>
          <t>Bill</t>
        </is>
      </c>
      <c r="E7" s="15" t="n"/>
      <c r="F7" s="21" t="n">
        <v>-420</v>
      </c>
      <c r="G7" s="17">
        <f>IF($D7="Deposit",IFERROR(INDEX('Pay periods'!$I$6:$I$31,$E7),0),$F7)</f>
        <v/>
      </c>
      <c r="H7" s="17">
        <f>IF($D7="Deposit",IFERROR(INDEX('Pay periods'!$J$6:$J$31,$E7),0),$F7)</f>
        <v/>
      </c>
      <c r="I7" s="17">
        <f>IF($D7="Deposit",IFERROR(INDEX('Pay periods'!$K$6:$K$31,$E7),0),$F7)</f>
        <v/>
      </c>
      <c r="J7" s="17">
        <f>IF($B7="","",Inputs!$C$22+SUMPRODUCT(($B$6:$B$70&lt;&gt;"")*($B$6:$B$70&lt;=$B7)*G$6:G$70))</f>
        <v/>
      </c>
      <c r="K7" s="17">
        <f>IF($B7="","",Inputs!$C$22+SUMPRODUCT(($B$6:$B$70&lt;&gt;"")*($B$6:$B$70&lt;=$B7)*H$6:H$70))</f>
        <v/>
      </c>
      <c r="L7" s="17">
        <f>IF($B7="","",Inputs!$C$22+SUMPRODUCT(($B$6:$B$70&lt;&gt;"")*($B$6:$B$70&lt;=$B7)*I$6:I$70))</f>
        <v/>
      </c>
      <c r="M7" s="18">
        <f>IF(AND($B7="",$C7=""),"",IF($B7="","check: transaction has no date",IF(AND($D7&lt;&gt;"Deposit",$D7&lt;&gt;"Bill"),"check: kind must be Deposit or Bill",IF($D7="Deposit",IF(OR($E7="",NOT(ISNUMBER($E7)),$E7&lt;1,$E7&gt;26),"check: pay period must be 1-26",IF($B7&lt;&gt;INDEX('Pay periods'!$D$6:$D$31,$E7),"check: date differs from that pay period's payday","ok")),IF($F7="","check: no amount entered",IF($F7&gt;0,"check: a bill should be negative",IF($F7=0,"check: amount is zero","ok")))))))</f>
        <v/>
      </c>
    </row>
    <row r="8">
      <c r="B8" s="20" t="n">
        <v>46340</v>
      </c>
      <c r="C8" s="15" t="inlineStr">
        <is>
          <t>Debt payment</t>
        </is>
      </c>
      <c r="D8" s="15" t="inlineStr">
        <is>
          <t>Bill</t>
        </is>
      </c>
      <c r="E8" s="15" t="n"/>
      <c r="F8" s="21" t="n">
        <v>-450</v>
      </c>
      <c r="G8" s="17">
        <f>IF($D8="Deposit",IFERROR(INDEX('Pay periods'!$I$6:$I$31,$E8),0),$F8)</f>
        <v/>
      </c>
      <c r="H8" s="17">
        <f>IF($D8="Deposit",IFERROR(INDEX('Pay periods'!$J$6:$J$31,$E8),0),$F8)</f>
        <v/>
      </c>
      <c r="I8" s="17">
        <f>IF($D8="Deposit",IFERROR(INDEX('Pay periods'!$K$6:$K$31,$E8),0),$F8)</f>
        <v/>
      </c>
      <c r="J8" s="17">
        <f>IF($B8="","",Inputs!$C$22+SUMPRODUCT(($B$6:$B$70&lt;&gt;"")*($B$6:$B$70&lt;=$B8)*G$6:G$70))</f>
        <v/>
      </c>
      <c r="K8" s="17">
        <f>IF($B8="","",Inputs!$C$22+SUMPRODUCT(($B$6:$B$70&lt;&gt;"")*($B$6:$B$70&lt;=$B8)*H$6:H$70))</f>
        <v/>
      </c>
      <c r="L8" s="17">
        <f>IF($B8="","",Inputs!$C$22+SUMPRODUCT(($B$6:$B$70&lt;&gt;"")*($B$6:$B$70&lt;=$B8)*I$6:I$70))</f>
        <v/>
      </c>
      <c r="M8" s="18">
        <f>IF(AND($B8="",$C8=""),"",IF($B8="","check: transaction has no date",IF(AND($D8&lt;&gt;"Deposit",$D8&lt;&gt;"Bill"),"check: kind must be Deposit or Bill",IF($D8="Deposit",IF(OR($E8="",NOT(ISNUMBER($E8)),$E8&lt;1,$E8&gt;26),"check: pay period must be 1-26",IF($B8&lt;&gt;INDEX('Pay periods'!$D$6:$D$31,$E8),"check: date differs from that pay period's payday","ok")),IF($F8="","check: no amount entered",IF($F8&gt;0,"check: a bill should be negative",IF($F8=0,"check: amount is zero","ok")))))))</f>
        <v/>
      </c>
    </row>
    <row r="9">
      <c r="B9" s="20" t="n">
        <v>46347</v>
      </c>
      <c r="C9" s="15" t="inlineStr">
        <is>
          <t>Pay period 1</t>
        </is>
      </c>
      <c r="D9" s="15" t="inlineStr">
        <is>
          <t>Deposit</t>
        </is>
      </c>
      <c r="E9" s="15" t="n">
        <v>1</v>
      </c>
      <c r="F9" s="21" t="n"/>
      <c r="G9" s="17">
        <f>IF($D9="Deposit",IFERROR(INDEX('Pay periods'!$I$6:$I$31,$E9),0),$F9)</f>
        <v/>
      </c>
      <c r="H9" s="17">
        <f>IF($D9="Deposit",IFERROR(INDEX('Pay periods'!$J$6:$J$31,$E9),0),$F9)</f>
        <v/>
      </c>
      <c r="I9" s="17">
        <f>IF($D9="Deposit",IFERROR(INDEX('Pay periods'!$K$6:$K$31,$E9),0),$F9)</f>
        <v/>
      </c>
      <c r="J9" s="17">
        <f>IF($B9="","",Inputs!$C$22+SUMPRODUCT(($B$6:$B$70&lt;&gt;"")*($B$6:$B$70&lt;=$B9)*G$6:G$70))</f>
        <v/>
      </c>
      <c r="K9" s="17">
        <f>IF($B9="","",Inputs!$C$22+SUMPRODUCT(($B$6:$B$70&lt;&gt;"")*($B$6:$B$70&lt;=$B9)*H$6:H$70))</f>
        <v/>
      </c>
      <c r="L9" s="17">
        <f>IF($B9="","",Inputs!$C$22+SUMPRODUCT(($B$6:$B$70&lt;&gt;"")*($B$6:$B$70&lt;=$B9)*I$6:I$70))</f>
        <v/>
      </c>
      <c r="M9" s="18">
        <f>IF(AND($B9="",$C9=""),"",IF($B9="","check: transaction has no date",IF(AND($D9&lt;&gt;"Deposit",$D9&lt;&gt;"Bill"),"check: kind must be Deposit or Bill",IF($D9="Deposit",IF(OR($E9="",NOT(ISNUMBER($E9)),$E9&lt;1,$E9&gt;26),"check: pay period must be 1-26",IF($B9&lt;&gt;INDEX('Pay periods'!$D$6:$D$31,$E9),"check: date differs from that pay period's payday","ok")),IF($F9="","check: no amount entered",IF($F9&gt;0,"check: a bill should be negative",IF($F9=0,"check: amount is zero","ok")))))))</f>
        <v/>
      </c>
    </row>
    <row r="10">
      <c r="B10" s="20" t="n">
        <v>46354</v>
      </c>
      <c r="C10" s="15" t="inlineStr">
        <is>
          <t>Food and transport</t>
        </is>
      </c>
      <c r="D10" s="15" t="inlineStr">
        <is>
          <t>Bill</t>
        </is>
      </c>
      <c r="E10" s="15" t="n"/>
      <c r="F10" s="21" t="n">
        <v>-600</v>
      </c>
      <c r="G10" s="17">
        <f>IF($D10="Deposit",IFERROR(INDEX('Pay periods'!$I$6:$I$31,$E10),0),$F10)</f>
        <v/>
      </c>
      <c r="H10" s="17">
        <f>IF($D10="Deposit",IFERROR(INDEX('Pay periods'!$J$6:$J$31,$E10),0),$F10)</f>
        <v/>
      </c>
      <c r="I10" s="17">
        <f>IF($D10="Deposit",IFERROR(INDEX('Pay periods'!$K$6:$K$31,$E10),0),$F10)</f>
        <v/>
      </c>
      <c r="J10" s="17">
        <f>IF($B10="","",Inputs!$C$22+SUMPRODUCT(($B$6:$B$70&lt;&gt;"")*($B$6:$B$70&lt;=$B10)*G$6:G$70))</f>
        <v/>
      </c>
      <c r="K10" s="17">
        <f>IF($B10="","",Inputs!$C$22+SUMPRODUCT(($B$6:$B$70&lt;&gt;"")*($B$6:$B$70&lt;=$B10)*H$6:H$70))</f>
        <v/>
      </c>
      <c r="L10" s="17">
        <f>IF($B10="","",Inputs!$C$22+SUMPRODUCT(($B$6:$B$70&lt;&gt;"")*($B$6:$B$70&lt;=$B10)*I$6:I$70))</f>
        <v/>
      </c>
      <c r="M10" s="18">
        <f>IF(AND($B10="",$C10=""),"",IF($B10="","check: transaction has no date",IF(AND($D10&lt;&gt;"Deposit",$D10&lt;&gt;"Bill"),"check: kind must be Deposit or Bill",IF($D10="Deposit",IF(OR($E10="",NOT(ISNUMBER($E10)),$E10&lt;1,$E10&gt;26),"check: pay period must be 1-26",IF($B10&lt;&gt;INDEX('Pay periods'!$D$6:$D$31,$E10),"check: date differs from that pay period's payday","ok")),IF($F10="","check: no amount entered",IF($F10&gt;0,"check: a bill should be negative",IF($F10=0,"check: amount is zero","ok")))))))</f>
        <v/>
      </c>
    </row>
    <row r="11">
      <c r="B11" s="20" t="n">
        <v>46357</v>
      </c>
      <c r="C11" s="15" t="inlineStr">
        <is>
          <t>Rent</t>
        </is>
      </c>
      <c r="D11" s="15" t="inlineStr">
        <is>
          <t>Bill</t>
        </is>
      </c>
      <c r="E11" s="15" t="n"/>
      <c r="F11" s="21" t="n">
        <v>-1450</v>
      </c>
      <c r="G11" s="17">
        <f>IF($D11="Deposit",IFERROR(INDEX('Pay periods'!$I$6:$I$31,$E11),0),$F11)</f>
        <v/>
      </c>
      <c r="H11" s="17">
        <f>IF($D11="Deposit",IFERROR(INDEX('Pay periods'!$J$6:$J$31,$E11),0),$F11)</f>
        <v/>
      </c>
      <c r="I11" s="17">
        <f>IF($D11="Deposit",IFERROR(INDEX('Pay periods'!$K$6:$K$31,$E11),0),$F11)</f>
        <v/>
      </c>
      <c r="J11" s="17">
        <f>IF($B11="","",Inputs!$C$22+SUMPRODUCT(($B$6:$B$70&lt;&gt;"")*($B$6:$B$70&lt;=$B11)*G$6:G$70))</f>
        <v/>
      </c>
      <c r="K11" s="17">
        <f>IF($B11="","",Inputs!$C$22+SUMPRODUCT(($B$6:$B$70&lt;&gt;"")*($B$6:$B$70&lt;=$B11)*H$6:H$70))</f>
        <v/>
      </c>
      <c r="L11" s="17">
        <f>IF($B11="","",Inputs!$C$22+SUMPRODUCT(($B$6:$B$70&lt;&gt;"")*($B$6:$B$70&lt;=$B11)*I$6:I$70))</f>
        <v/>
      </c>
      <c r="M11" s="18">
        <f>IF(AND($B11="",$C11=""),"",IF($B11="","check: transaction has no date",IF(AND($D11&lt;&gt;"Deposit",$D11&lt;&gt;"Bill"),"check: kind must be Deposit or Bill",IF($D11="Deposit",IF(OR($E11="",NOT(ISNUMBER($E11)),$E11&lt;1,$E11&gt;26),"check: pay period must be 1-26",IF($B11&lt;&gt;INDEX('Pay periods'!$D$6:$D$31,$E11),"check: date differs from that pay period's payday","ok")),IF($F11="","check: no amount entered",IF($F11&gt;0,"check: a bill should be negative",IF($F11=0,"check: amount is zero","ok")))))))</f>
        <v/>
      </c>
    </row>
    <row r="12">
      <c r="B12" s="20" t="n">
        <v>46361</v>
      </c>
      <c r="C12" s="15" t="inlineStr">
        <is>
          <t>Pay period 2</t>
        </is>
      </c>
      <c r="D12" s="15" t="inlineStr">
        <is>
          <t>Deposit</t>
        </is>
      </c>
      <c r="E12" s="15" t="n">
        <v>2</v>
      </c>
      <c r="F12" s="21" t="n"/>
      <c r="G12" s="17">
        <f>IF($D12="Deposit",IFERROR(INDEX('Pay periods'!$I$6:$I$31,$E12),0),$F12)</f>
        <v/>
      </c>
      <c r="H12" s="17">
        <f>IF($D12="Deposit",IFERROR(INDEX('Pay periods'!$J$6:$J$31,$E12),0),$F12)</f>
        <v/>
      </c>
      <c r="I12" s="17">
        <f>IF($D12="Deposit",IFERROR(INDEX('Pay periods'!$K$6:$K$31,$E12),0),$F12)</f>
        <v/>
      </c>
      <c r="J12" s="17">
        <f>IF($B12="","",Inputs!$C$22+SUMPRODUCT(($B$6:$B$70&lt;&gt;"")*($B$6:$B$70&lt;=$B12)*G$6:G$70))</f>
        <v/>
      </c>
      <c r="K12" s="17">
        <f>IF($B12="","",Inputs!$C$22+SUMPRODUCT(($B$6:$B$70&lt;&gt;"")*($B$6:$B$70&lt;=$B12)*H$6:H$70))</f>
        <v/>
      </c>
      <c r="L12" s="17">
        <f>IF($B12="","",Inputs!$C$22+SUMPRODUCT(($B$6:$B$70&lt;&gt;"")*($B$6:$B$70&lt;=$B12)*I$6:I$70))</f>
        <v/>
      </c>
      <c r="M12" s="18">
        <f>IF(AND($B12="",$C12=""),"",IF($B12="","check: transaction has no date",IF(AND($D12&lt;&gt;"Deposit",$D12&lt;&gt;"Bill"),"check: kind must be Deposit or Bill",IF($D12="Deposit",IF(OR($E12="",NOT(ISNUMBER($E12)),$E12&lt;1,$E12&gt;26),"check: pay period must be 1-26",IF($B12&lt;&gt;INDEX('Pay periods'!$D$6:$D$31,$E12),"check: date differs from that pay period's payday","ok")),IF($F12="","check: no amount entered",IF($F12&gt;0,"check: a bill should be negative",IF($F12=0,"check: amount is zero","ok")))))))</f>
        <v/>
      </c>
    </row>
    <row r="13">
      <c r="B13" s="20" t="n">
        <v>46370</v>
      </c>
      <c r="C13" s="15" t="inlineStr">
        <is>
          <t>Debt payment</t>
        </is>
      </c>
      <c r="D13" s="15" t="inlineStr">
        <is>
          <t>Bill</t>
        </is>
      </c>
      <c r="E13" s="15" t="n"/>
      <c r="F13" s="21" t="n">
        <v>-450</v>
      </c>
      <c r="G13" s="17">
        <f>IF($D13="Deposit",IFERROR(INDEX('Pay periods'!$I$6:$I$31,$E13),0),$F13)</f>
        <v/>
      </c>
      <c r="H13" s="17">
        <f>IF($D13="Deposit",IFERROR(INDEX('Pay periods'!$J$6:$J$31,$E13),0),$F13)</f>
        <v/>
      </c>
      <c r="I13" s="17">
        <f>IF($D13="Deposit",IFERROR(INDEX('Pay periods'!$K$6:$K$31,$E13),0),$F13)</f>
        <v/>
      </c>
      <c r="J13" s="17">
        <f>IF($B13="","",Inputs!$C$22+SUMPRODUCT(($B$6:$B$70&lt;&gt;"")*($B$6:$B$70&lt;=$B13)*G$6:G$70))</f>
        <v/>
      </c>
      <c r="K13" s="17">
        <f>IF($B13="","",Inputs!$C$22+SUMPRODUCT(($B$6:$B$70&lt;&gt;"")*($B$6:$B$70&lt;=$B13)*H$6:H$70))</f>
        <v/>
      </c>
      <c r="L13" s="17">
        <f>IF($B13="","",Inputs!$C$22+SUMPRODUCT(($B$6:$B$70&lt;&gt;"")*($B$6:$B$70&lt;=$B13)*I$6:I$70))</f>
        <v/>
      </c>
      <c r="M13" s="18">
        <f>IF(AND($B13="",$C13=""),"",IF($B13="","check: transaction has no date",IF(AND($D13&lt;&gt;"Deposit",$D13&lt;&gt;"Bill"),"check: kind must be Deposit or Bill",IF($D13="Deposit",IF(OR($E13="",NOT(ISNUMBER($E13)),$E13&lt;1,$E13&gt;26),"check: pay period must be 1-26",IF($B13&lt;&gt;INDEX('Pay periods'!$D$6:$D$31,$E13),"check: date differs from that pay period's payday","ok")),IF($F13="","check: no amount entered",IF($F13&gt;0,"check: a bill should be negative",IF($F13=0,"check: amount is zero","ok")))))))</f>
        <v/>
      </c>
    </row>
    <row r="14">
      <c r="B14" s="20" t="n"/>
      <c r="C14" s="15" t="n"/>
      <c r="D14" s="15" t="n"/>
      <c r="E14" s="15" t="n"/>
      <c r="F14" s="21" t="n"/>
      <c r="G14" s="17">
        <f>IF($D14="Deposit",IFERROR(INDEX('Pay periods'!$I$6:$I$31,$E14),0),$F14)</f>
        <v/>
      </c>
      <c r="H14" s="17">
        <f>IF($D14="Deposit",IFERROR(INDEX('Pay periods'!$J$6:$J$31,$E14),0),$F14)</f>
        <v/>
      </c>
      <c r="I14" s="17">
        <f>IF($D14="Deposit",IFERROR(INDEX('Pay periods'!$K$6:$K$31,$E14),0),$F14)</f>
        <v/>
      </c>
      <c r="J14" s="17">
        <f>IF($B14="","",Inputs!$C$22+SUMPRODUCT(($B$6:$B$70&lt;&gt;"")*($B$6:$B$70&lt;=$B14)*G$6:G$70))</f>
        <v/>
      </c>
      <c r="K14" s="17">
        <f>IF($B14="","",Inputs!$C$22+SUMPRODUCT(($B$6:$B$70&lt;&gt;"")*($B$6:$B$70&lt;=$B14)*H$6:H$70))</f>
        <v/>
      </c>
      <c r="L14" s="17">
        <f>IF($B14="","",Inputs!$C$22+SUMPRODUCT(($B$6:$B$70&lt;&gt;"")*($B$6:$B$70&lt;=$B14)*I$6:I$70))</f>
        <v/>
      </c>
      <c r="M14" s="18">
        <f>IF(AND($B14="",$C14=""),"",IF($B14="","check: transaction has no date",IF(AND($D14&lt;&gt;"Deposit",$D14&lt;&gt;"Bill"),"check: kind must be Deposit or Bill",IF($D14="Deposit",IF(OR($E14="",NOT(ISNUMBER($E14)),$E14&lt;1,$E14&gt;26),"check: pay period must be 1-26",IF($B14&lt;&gt;INDEX('Pay periods'!$D$6:$D$31,$E14),"check: date differs from that pay period's payday","ok")),IF($F14="","check: no amount entered",IF($F14&gt;0,"check: a bill should be negative",IF($F14=0,"check: amount is zero","ok")))))))</f>
        <v/>
      </c>
    </row>
    <row r="15">
      <c r="B15" s="20" t="n"/>
      <c r="C15" s="15" t="n"/>
      <c r="D15" s="15" t="n"/>
      <c r="E15" s="15" t="n"/>
      <c r="F15" s="21" t="n"/>
      <c r="G15" s="17">
        <f>IF($D15="Deposit",IFERROR(INDEX('Pay periods'!$I$6:$I$31,$E15),0),$F15)</f>
        <v/>
      </c>
      <c r="H15" s="17">
        <f>IF($D15="Deposit",IFERROR(INDEX('Pay periods'!$J$6:$J$31,$E15),0),$F15)</f>
        <v/>
      </c>
      <c r="I15" s="17">
        <f>IF($D15="Deposit",IFERROR(INDEX('Pay periods'!$K$6:$K$31,$E15),0),$F15)</f>
        <v/>
      </c>
      <c r="J15" s="17">
        <f>IF($B15="","",Inputs!$C$22+SUMPRODUCT(($B$6:$B$70&lt;&gt;"")*($B$6:$B$70&lt;=$B15)*G$6:G$70))</f>
        <v/>
      </c>
      <c r="K15" s="17">
        <f>IF($B15="","",Inputs!$C$22+SUMPRODUCT(($B$6:$B$70&lt;&gt;"")*($B$6:$B$70&lt;=$B15)*H$6:H$70))</f>
        <v/>
      </c>
      <c r="L15" s="17">
        <f>IF($B15="","",Inputs!$C$22+SUMPRODUCT(($B$6:$B$70&lt;&gt;"")*($B$6:$B$70&lt;=$B15)*I$6:I$70))</f>
        <v/>
      </c>
      <c r="M15" s="18">
        <f>IF(AND($B15="",$C15=""),"",IF($B15="","check: transaction has no date",IF(AND($D15&lt;&gt;"Deposit",$D15&lt;&gt;"Bill"),"check: kind must be Deposit or Bill",IF($D15="Deposit",IF(OR($E15="",NOT(ISNUMBER($E15)),$E15&lt;1,$E15&gt;26),"check: pay period must be 1-26",IF($B15&lt;&gt;INDEX('Pay periods'!$D$6:$D$31,$E15),"check: date differs from that pay period's payday","ok")),IF($F15="","check: no amount entered",IF($F15&gt;0,"check: a bill should be negative",IF($F15=0,"check: amount is zero","ok")))))))</f>
        <v/>
      </c>
    </row>
    <row r="16">
      <c r="B16" s="20" t="n"/>
      <c r="C16" s="15" t="n"/>
      <c r="D16" s="15" t="n"/>
      <c r="E16" s="15" t="n"/>
      <c r="F16" s="21" t="n"/>
      <c r="G16" s="17">
        <f>IF($D16="Deposit",IFERROR(INDEX('Pay periods'!$I$6:$I$31,$E16),0),$F16)</f>
        <v/>
      </c>
      <c r="H16" s="17">
        <f>IF($D16="Deposit",IFERROR(INDEX('Pay periods'!$J$6:$J$31,$E16),0),$F16)</f>
        <v/>
      </c>
      <c r="I16" s="17">
        <f>IF($D16="Deposit",IFERROR(INDEX('Pay periods'!$K$6:$K$31,$E16),0),$F16)</f>
        <v/>
      </c>
      <c r="J16" s="17">
        <f>IF($B16="","",Inputs!$C$22+SUMPRODUCT(($B$6:$B$70&lt;&gt;"")*($B$6:$B$70&lt;=$B16)*G$6:G$70))</f>
        <v/>
      </c>
      <c r="K16" s="17">
        <f>IF($B16="","",Inputs!$C$22+SUMPRODUCT(($B$6:$B$70&lt;&gt;"")*($B$6:$B$70&lt;=$B16)*H$6:H$70))</f>
        <v/>
      </c>
      <c r="L16" s="17">
        <f>IF($B16="","",Inputs!$C$22+SUMPRODUCT(($B$6:$B$70&lt;&gt;"")*($B$6:$B$70&lt;=$B16)*I$6:I$70))</f>
        <v/>
      </c>
      <c r="M16" s="18">
        <f>IF(AND($B16="",$C16=""),"",IF($B16="","check: transaction has no date",IF(AND($D16&lt;&gt;"Deposit",$D16&lt;&gt;"Bill"),"check: kind must be Deposit or Bill",IF($D16="Deposit",IF(OR($E16="",NOT(ISNUMBER($E16)),$E16&lt;1,$E16&gt;26),"check: pay period must be 1-26",IF($B16&lt;&gt;INDEX('Pay periods'!$D$6:$D$31,$E16),"check: date differs from that pay period's payday","ok")),IF($F16="","check: no amount entered",IF($F16&gt;0,"check: a bill should be negative",IF($F16=0,"check: amount is zero","ok")))))))</f>
        <v/>
      </c>
    </row>
    <row r="17">
      <c r="B17" s="20" t="n"/>
      <c r="C17" s="15" t="n"/>
      <c r="D17" s="15" t="n"/>
      <c r="E17" s="15" t="n"/>
      <c r="F17" s="21" t="n"/>
      <c r="G17" s="17">
        <f>IF($D17="Deposit",IFERROR(INDEX('Pay periods'!$I$6:$I$31,$E17),0),$F17)</f>
        <v/>
      </c>
      <c r="H17" s="17">
        <f>IF($D17="Deposit",IFERROR(INDEX('Pay periods'!$J$6:$J$31,$E17),0),$F17)</f>
        <v/>
      </c>
      <c r="I17" s="17">
        <f>IF($D17="Deposit",IFERROR(INDEX('Pay periods'!$K$6:$K$31,$E17),0),$F17)</f>
        <v/>
      </c>
      <c r="J17" s="17">
        <f>IF($B17="","",Inputs!$C$22+SUMPRODUCT(($B$6:$B$70&lt;&gt;"")*($B$6:$B$70&lt;=$B17)*G$6:G$70))</f>
        <v/>
      </c>
      <c r="K17" s="17">
        <f>IF($B17="","",Inputs!$C$22+SUMPRODUCT(($B$6:$B$70&lt;&gt;"")*($B$6:$B$70&lt;=$B17)*H$6:H$70))</f>
        <v/>
      </c>
      <c r="L17" s="17">
        <f>IF($B17="","",Inputs!$C$22+SUMPRODUCT(($B$6:$B$70&lt;&gt;"")*($B$6:$B$70&lt;=$B17)*I$6:I$70))</f>
        <v/>
      </c>
      <c r="M17" s="18">
        <f>IF(AND($B17="",$C17=""),"",IF($B17="","check: transaction has no date",IF(AND($D17&lt;&gt;"Deposit",$D17&lt;&gt;"Bill"),"check: kind must be Deposit or Bill",IF($D17="Deposit",IF(OR($E17="",NOT(ISNUMBER($E17)),$E17&lt;1,$E17&gt;26),"check: pay period must be 1-26",IF($B17&lt;&gt;INDEX('Pay periods'!$D$6:$D$31,$E17),"check: date differs from that pay period's payday","ok")),IF($F17="","check: no amount entered",IF($F17&gt;0,"check: a bill should be negative",IF($F17=0,"check: amount is zero","ok")))))))</f>
        <v/>
      </c>
    </row>
    <row r="18">
      <c r="B18" s="20" t="n"/>
      <c r="C18" s="15" t="n"/>
      <c r="D18" s="15" t="n"/>
      <c r="E18" s="15" t="n"/>
      <c r="F18" s="21" t="n"/>
      <c r="G18" s="17">
        <f>IF($D18="Deposit",IFERROR(INDEX('Pay periods'!$I$6:$I$31,$E18),0),$F18)</f>
        <v/>
      </c>
      <c r="H18" s="17">
        <f>IF($D18="Deposit",IFERROR(INDEX('Pay periods'!$J$6:$J$31,$E18),0),$F18)</f>
        <v/>
      </c>
      <c r="I18" s="17">
        <f>IF($D18="Deposit",IFERROR(INDEX('Pay periods'!$K$6:$K$31,$E18),0),$F18)</f>
        <v/>
      </c>
      <c r="J18" s="17">
        <f>IF($B18="","",Inputs!$C$22+SUMPRODUCT(($B$6:$B$70&lt;&gt;"")*($B$6:$B$70&lt;=$B18)*G$6:G$70))</f>
        <v/>
      </c>
      <c r="K18" s="17">
        <f>IF($B18="","",Inputs!$C$22+SUMPRODUCT(($B$6:$B$70&lt;&gt;"")*($B$6:$B$70&lt;=$B18)*H$6:H$70))</f>
        <v/>
      </c>
      <c r="L18" s="17">
        <f>IF($B18="","",Inputs!$C$22+SUMPRODUCT(($B$6:$B$70&lt;&gt;"")*($B$6:$B$70&lt;=$B18)*I$6:I$70))</f>
        <v/>
      </c>
      <c r="M18" s="18">
        <f>IF(AND($B18="",$C18=""),"",IF($B18="","check: transaction has no date",IF(AND($D18&lt;&gt;"Deposit",$D18&lt;&gt;"Bill"),"check: kind must be Deposit or Bill",IF($D18="Deposit",IF(OR($E18="",NOT(ISNUMBER($E18)),$E18&lt;1,$E18&gt;26),"check: pay period must be 1-26",IF($B18&lt;&gt;INDEX('Pay periods'!$D$6:$D$31,$E18),"check: date differs from that pay period's payday","ok")),IF($F18="","check: no amount entered",IF($F18&gt;0,"check: a bill should be negative",IF($F18=0,"check: amount is zero","ok")))))))</f>
        <v/>
      </c>
    </row>
    <row r="19">
      <c r="B19" s="20" t="n"/>
      <c r="C19" s="15" t="n"/>
      <c r="D19" s="15" t="n"/>
      <c r="E19" s="15" t="n"/>
      <c r="F19" s="21" t="n"/>
      <c r="G19" s="17">
        <f>IF($D19="Deposit",IFERROR(INDEX('Pay periods'!$I$6:$I$31,$E19),0),$F19)</f>
        <v/>
      </c>
      <c r="H19" s="17">
        <f>IF($D19="Deposit",IFERROR(INDEX('Pay periods'!$J$6:$J$31,$E19),0),$F19)</f>
        <v/>
      </c>
      <c r="I19" s="17">
        <f>IF($D19="Deposit",IFERROR(INDEX('Pay periods'!$K$6:$K$31,$E19),0),$F19)</f>
        <v/>
      </c>
      <c r="J19" s="17">
        <f>IF($B19="","",Inputs!$C$22+SUMPRODUCT(($B$6:$B$70&lt;&gt;"")*($B$6:$B$70&lt;=$B19)*G$6:G$70))</f>
        <v/>
      </c>
      <c r="K19" s="17">
        <f>IF($B19="","",Inputs!$C$22+SUMPRODUCT(($B$6:$B$70&lt;&gt;"")*($B$6:$B$70&lt;=$B19)*H$6:H$70))</f>
        <v/>
      </c>
      <c r="L19" s="17">
        <f>IF($B19="","",Inputs!$C$22+SUMPRODUCT(($B$6:$B$70&lt;&gt;"")*($B$6:$B$70&lt;=$B19)*I$6:I$70))</f>
        <v/>
      </c>
      <c r="M19" s="18">
        <f>IF(AND($B19="",$C19=""),"",IF($B19="","check: transaction has no date",IF(AND($D19&lt;&gt;"Deposit",$D19&lt;&gt;"Bill"),"check: kind must be Deposit or Bill",IF($D19="Deposit",IF(OR($E19="",NOT(ISNUMBER($E19)),$E19&lt;1,$E19&gt;26),"check: pay period must be 1-26",IF($B19&lt;&gt;INDEX('Pay periods'!$D$6:$D$31,$E19),"check: date differs from that pay period's payday","ok")),IF($F19="","check: no amount entered",IF($F19&gt;0,"check: a bill should be negative",IF($F19=0,"check: amount is zero","ok")))))))</f>
        <v/>
      </c>
    </row>
    <row r="20">
      <c r="B20" s="20" t="n"/>
      <c r="C20" s="15" t="n"/>
      <c r="D20" s="15" t="n"/>
      <c r="E20" s="15" t="n"/>
      <c r="F20" s="21" t="n"/>
      <c r="G20" s="17">
        <f>IF($D20="Deposit",IFERROR(INDEX('Pay periods'!$I$6:$I$31,$E20),0),$F20)</f>
        <v/>
      </c>
      <c r="H20" s="17">
        <f>IF($D20="Deposit",IFERROR(INDEX('Pay periods'!$J$6:$J$31,$E20),0),$F20)</f>
        <v/>
      </c>
      <c r="I20" s="17">
        <f>IF($D20="Deposit",IFERROR(INDEX('Pay periods'!$K$6:$K$31,$E20),0),$F20)</f>
        <v/>
      </c>
      <c r="J20" s="17">
        <f>IF($B20="","",Inputs!$C$22+SUMPRODUCT(($B$6:$B$70&lt;&gt;"")*($B$6:$B$70&lt;=$B20)*G$6:G$70))</f>
        <v/>
      </c>
      <c r="K20" s="17">
        <f>IF($B20="","",Inputs!$C$22+SUMPRODUCT(($B$6:$B$70&lt;&gt;"")*($B$6:$B$70&lt;=$B20)*H$6:H$70))</f>
        <v/>
      </c>
      <c r="L20" s="17">
        <f>IF($B20="","",Inputs!$C$22+SUMPRODUCT(($B$6:$B$70&lt;&gt;"")*($B$6:$B$70&lt;=$B20)*I$6:I$70))</f>
        <v/>
      </c>
      <c r="M20" s="18">
        <f>IF(AND($B20="",$C20=""),"",IF($B20="","check: transaction has no date",IF(AND($D20&lt;&gt;"Deposit",$D20&lt;&gt;"Bill"),"check: kind must be Deposit or Bill",IF($D20="Deposit",IF(OR($E20="",NOT(ISNUMBER($E20)),$E20&lt;1,$E20&gt;26),"check: pay period must be 1-26",IF($B20&lt;&gt;INDEX('Pay periods'!$D$6:$D$31,$E20),"check: date differs from that pay period's payday","ok")),IF($F20="","check: no amount entered",IF($F20&gt;0,"check: a bill should be negative",IF($F20=0,"check: amount is zero","ok")))))))</f>
        <v/>
      </c>
    </row>
    <row r="21">
      <c r="B21" s="20" t="n"/>
      <c r="C21" s="15" t="n"/>
      <c r="D21" s="15" t="n"/>
      <c r="E21" s="15" t="n"/>
      <c r="F21" s="21" t="n"/>
      <c r="G21" s="17">
        <f>IF($D21="Deposit",IFERROR(INDEX('Pay periods'!$I$6:$I$31,$E21),0),$F21)</f>
        <v/>
      </c>
      <c r="H21" s="17">
        <f>IF($D21="Deposit",IFERROR(INDEX('Pay periods'!$J$6:$J$31,$E21),0),$F21)</f>
        <v/>
      </c>
      <c r="I21" s="17">
        <f>IF($D21="Deposit",IFERROR(INDEX('Pay periods'!$K$6:$K$31,$E21),0),$F21)</f>
        <v/>
      </c>
      <c r="J21" s="17">
        <f>IF($B21="","",Inputs!$C$22+SUMPRODUCT(($B$6:$B$70&lt;&gt;"")*($B$6:$B$70&lt;=$B21)*G$6:G$70))</f>
        <v/>
      </c>
      <c r="K21" s="17">
        <f>IF($B21="","",Inputs!$C$22+SUMPRODUCT(($B$6:$B$70&lt;&gt;"")*($B$6:$B$70&lt;=$B21)*H$6:H$70))</f>
        <v/>
      </c>
      <c r="L21" s="17">
        <f>IF($B21="","",Inputs!$C$22+SUMPRODUCT(($B$6:$B$70&lt;&gt;"")*($B$6:$B$70&lt;=$B21)*I$6:I$70))</f>
        <v/>
      </c>
      <c r="M21" s="18">
        <f>IF(AND($B21="",$C21=""),"",IF($B21="","check: transaction has no date",IF(AND($D21&lt;&gt;"Deposit",$D21&lt;&gt;"Bill"),"check: kind must be Deposit or Bill",IF($D21="Deposit",IF(OR($E21="",NOT(ISNUMBER($E21)),$E21&lt;1,$E21&gt;26),"check: pay period must be 1-26",IF($B21&lt;&gt;INDEX('Pay periods'!$D$6:$D$31,$E21),"check: date differs from that pay period's payday","ok")),IF($F21="","check: no amount entered",IF($F21&gt;0,"check: a bill should be negative",IF($F21=0,"check: amount is zero","ok")))))))</f>
        <v/>
      </c>
    </row>
    <row r="22">
      <c r="B22" s="20" t="n"/>
      <c r="C22" s="15" t="n"/>
      <c r="D22" s="15" t="n"/>
      <c r="E22" s="15" t="n"/>
      <c r="F22" s="21" t="n"/>
      <c r="G22" s="17">
        <f>IF($D22="Deposit",IFERROR(INDEX('Pay periods'!$I$6:$I$31,$E22),0),$F22)</f>
        <v/>
      </c>
      <c r="H22" s="17">
        <f>IF($D22="Deposit",IFERROR(INDEX('Pay periods'!$J$6:$J$31,$E22),0),$F22)</f>
        <v/>
      </c>
      <c r="I22" s="17">
        <f>IF($D22="Deposit",IFERROR(INDEX('Pay periods'!$K$6:$K$31,$E22),0),$F22)</f>
        <v/>
      </c>
      <c r="J22" s="17">
        <f>IF($B22="","",Inputs!$C$22+SUMPRODUCT(($B$6:$B$70&lt;&gt;"")*($B$6:$B$70&lt;=$B22)*G$6:G$70))</f>
        <v/>
      </c>
      <c r="K22" s="17">
        <f>IF($B22="","",Inputs!$C$22+SUMPRODUCT(($B$6:$B$70&lt;&gt;"")*($B$6:$B$70&lt;=$B22)*H$6:H$70))</f>
        <v/>
      </c>
      <c r="L22" s="17">
        <f>IF($B22="","",Inputs!$C$22+SUMPRODUCT(($B$6:$B$70&lt;&gt;"")*($B$6:$B$70&lt;=$B22)*I$6:I$70))</f>
        <v/>
      </c>
      <c r="M22" s="18">
        <f>IF(AND($B22="",$C22=""),"",IF($B22="","check: transaction has no date",IF(AND($D22&lt;&gt;"Deposit",$D22&lt;&gt;"Bill"),"check: kind must be Deposit or Bill",IF($D22="Deposit",IF(OR($E22="",NOT(ISNUMBER($E22)),$E22&lt;1,$E22&gt;26),"check: pay period must be 1-26",IF($B22&lt;&gt;INDEX('Pay periods'!$D$6:$D$31,$E22),"check: date differs from that pay period's payday","ok")),IF($F22="","check: no amount entered",IF($F22&gt;0,"check: a bill should be negative",IF($F22=0,"check: amount is zero","ok")))))))</f>
        <v/>
      </c>
    </row>
    <row r="23">
      <c r="B23" s="20" t="n"/>
      <c r="C23" s="15" t="n"/>
      <c r="D23" s="15" t="n"/>
      <c r="E23" s="15" t="n"/>
      <c r="F23" s="21" t="n"/>
      <c r="G23" s="17">
        <f>IF($D23="Deposit",IFERROR(INDEX('Pay periods'!$I$6:$I$31,$E23),0),$F23)</f>
        <v/>
      </c>
      <c r="H23" s="17">
        <f>IF($D23="Deposit",IFERROR(INDEX('Pay periods'!$J$6:$J$31,$E23),0),$F23)</f>
        <v/>
      </c>
      <c r="I23" s="17">
        <f>IF($D23="Deposit",IFERROR(INDEX('Pay periods'!$K$6:$K$31,$E23),0),$F23)</f>
        <v/>
      </c>
      <c r="J23" s="17">
        <f>IF($B23="","",Inputs!$C$22+SUMPRODUCT(($B$6:$B$70&lt;&gt;"")*($B$6:$B$70&lt;=$B23)*G$6:G$70))</f>
        <v/>
      </c>
      <c r="K23" s="17">
        <f>IF($B23="","",Inputs!$C$22+SUMPRODUCT(($B$6:$B$70&lt;&gt;"")*($B$6:$B$70&lt;=$B23)*H$6:H$70))</f>
        <v/>
      </c>
      <c r="L23" s="17">
        <f>IF($B23="","",Inputs!$C$22+SUMPRODUCT(($B$6:$B$70&lt;&gt;"")*($B$6:$B$70&lt;=$B23)*I$6:I$70))</f>
        <v/>
      </c>
      <c r="M23" s="18">
        <f>IF(AND($B23="",$C23=""),"",IF($B23="","check: transaction has no date",IF(AND($D23&lt;&gt;"Deposit",$D23&lt;&gt;"Bill"),"check: kind must be Deposit or Bill",IF($D23="Deposit",IF(OR($E23="",NOT(ISNUMBER($E23)),$E23&lt;1,$E23&gt;26),"check: pay period must be 1-26",IF($B23&lt;&gt;INDEX('Pay periods'!$D$6:$D$31,$E23),"check: date differs from that pay period's payday","ok")),IF($F23="","check: no amount entered",IF($F23&gt;0,"check: a bill should be negative",IF($F23=0,"check: amount is zero","ok")))))))</f>
        <v/>
      </c>
    </row>
    <row r="24">
      <c r="B24" s="20" t="n"/>
      <c r="C24" s="15" t="n"/>
      <c r="D24" s="15" t="n"/>
      <c r="E24" s="15" t="n"/>
      <c r="F24" s="21" t="n"/>
      <c r="G24" s="17">
        <f>IF($D24="Deposit",IFERROR(INDEX('Pay periods'!$I$6:$I$31,$E24),0),$F24)</f>
        <v/>
      </c>
      <c r="H24" s="17">
        <f>IF($D24="Deposit",IFERROR(INDEX('Pay periods'!$J$6:$J$31,$E24),0),$F24)</f>
        <v/>
      </c>
      <c r="I24" s="17">
        <f>IF($D24="Deposit",IFERROR(INDEX('Pay periods'!$K$6:$K$31,$E24),0),$F24)</f>
        <v/>
      </c>
      <c r="J24" s="17">
        <f>IF($B24="","",Inputs!$C$22+SUMPRODUCT(($B$6:$B$70&lt;&gt;"")*($B$6:$B$70&lt;=$B24)*G$6:G$70))</f>
        <v/>
      </c>
      <c r="K24" s="17">
        <f>IF($B24="","",Inputs!$C$22+SUMPRODUCT(($B$6:$B$70&lt;&gt;"")*($B$6:$B$70&lt;=$B24)*H$6:H$70))</f>
        <v/>
      </c>
      <c r="L24" s="17">
        <f>IF($B24="","",Inputs!$C$22+SUMPRODUCT(($B$6:$B$70&lt;&gt;"")*($B$6:$B$70&lt;=$B24)*I$6:I$70))</f>
        <v/>
      </c>
      <c r="M24" s="18">
        <f>IF(AND($B24="",$C24=""),"",IF($B24="","check: transaction has no date",IF(AND($D24&lt;&gt;"Deposit",$D24&lt;&gt;"Bill"),"check: kind must be Deposit or Bill",IF($D24="Deposit",IF(OR($E24="",NOT(ISNUMBER($E24)),$E24&lt;1,$E24&gt;26),"check: pay period must be 1-26",IF($B24&lt;&gt;INDEX('Pay periods'!$D$6:$D$31,$E24),"check: date differs from that pay period's payday","ok")),IF($F24="","check: no amount entered",IF($F24&gt;0,"check: a bill should be negative",IF($F24=0,"check: amount is zero","ok")))))))</f>
        <v/>
      </c>
    </row>
    <row r="25">
      <c r="B25" s="20" t="n"/>
      <c r="C25" s="15" t="n"/>
      <c r="D25" s="15" t="n"/>
      <c r="E25" s="15" t="n"/>
      <c r="F25" s="21" t="n"/>
      <c r="G25" s="17">
        <f>IF($D25="Deposit",IFERROR(INDEX('Pay periods'!$I$6:$I$31,$E25),0),$F25)</f>
        <v/>
      </c>
      <c r="H25" s="17">
        <f>IF($D25="Deposit",IFERROR(INDEX('Pay periods'!$J$6:$J$31,$E25),0),$F25)</f>
        <v/>
      </c>
      <c r="I25" s="17">
        <f>IF($D25="Deposit",IFERROR(INDEX('Pay periods'!$K$6:$K$31,$E25),0),$F25)</f>
        <v/>
      </c>
      <c r="J25" s="17">
        <f>IF($B25="","",Inputs!$C$22+SUMPRODUCT(($B$6:$B$70&lt;&gt;"")*($B$6:$B$70&lt;=$B25)*G$6:G$70))</f>
        <v/>
      </c>
      <c r="K25" s="17">
        <f>IF($B25="","",Inputs!$C$22+SUMPRODUCT(($B$6:$B$70&lt;&gt;"")*($B$6:$B$70&lt;=$B25)*H$6:H$70))</f>
        <v/>
      </c>
      <c r="L25" s="17">
        <f>IF($B25="","",Inputs!$C$22+SUMPRODUCT(($B$6:$B$70&lt;&gt;"")*($B$6:$B$70&lt;=$B25)*I$6:I$70))</f>
        <v/>
      </c>
      <c r="M25" s="18">
        <f>IF(AND($B25="",$C25=""),"",IF($B25="","check: transaction has no date",IF(AND($D25&lt;&gt;"Deposit",$D25&lt;&gt;"Bill"),"check: kind must be Deposit or Bill",IF($D25="Deposit",IF(OR($E25="",NOT(ISNUMBER($E25)),$E25&lt;1,$E25&gt;26),"check: pay period must be 1-26",IF($B25&lt;&gt;INDEX('Pay periods'!$D$6:$D$31,$E25),"check: date differs from that pay period's payday","ok")),IF($F25="","check: no amount entered",IF($F25&gt;0,"check: a bill should be negative",IF($F25=0,"check: amount is zero","ok")))))))</f>
        <v/>
      </c>
    </row>
    <row r="26">
      <c r="B26" s="20" t="n"/>
      <c r="C26" s="15" t="n"/>
      <c r="D26" s="15" t="n"/>
      <c r="E26" s="15" t="n"/>
      <c r="F26" s="21" t="n"/>
      <c r="G26" s="17">
        <f>IF($D26="Deposit",IFERROR(INDEX('Pay periods'!$I$6:$I$31,$E26),0),$F26)</f>
        <v/>
      </c>
      <c r="H26" s="17">
        <f>IF($D26="Deposit",IFERROR(INDEX('Pay periods'!$J$6:$J$31,$E26),0),$F26)</f>
        <v/>
      </c>
      <c r="I26" s="17">
        <f>IF($D26="Deposit",IFERROR(INDEX('Pay periods'!$K$6:$K$31,$E26),0),$F26)</f>
        <v/>
      </c>
      <c r="J26" s="17">
        <f>IF($B26="","",Inputs!$C$22+SUMPRODUCT(($B$6:$B$70&lt;&gt;"")*($B$6:$B$70&lt;=$B26)*G$6:G$70))</f>
        <v/>
      </c>
      <c r="K26" s="17">
        <f>IF($B26="","",Inputs!$C$22+SUMPRODUCT(($B$6:$B$70&lt;&gt;"")*($B$6:$B$70&lt;=$B26)*H$6:H$70))</f>
        <v/>
      </c>
      <c r="L26" s="17">
        <f>IF($B26="","",Inputs!$C$22+SUMPRODUCT(($B$6:$B$70&lt;&gt;"")*($B$6:$B$70&lt;=$B26)*I$6:I$70))</f>
        <v/>
      </c>
      <c r="M26" s="18">
        <f>IF(AND($B26="",$C26=""),"",IF($B26="","check: transaction has no date",IF(AND($D26&lt;&gt;"Deposit",$D26&lt;&gt;"Bill"),"check: kind must be Deposit or Bill",IF($D26="Deposit",IF(OR($E26="",NOT(ISNUMBER($E26)),$E26&lt;1,$E26&gt;26),"check: pay period must be 1-26",IF($B26&lt;&gt;INDEX('Pay periods'!$D$6:$D$31,$E26),"check: date differs from that pay period's payday","ok")),IF($F26="","check: no amount entered",IF($F26&gt;0,"check: a bill should be negative",IF($F26=0,"check: amount is zero","ok")))))))</f>
        <v/>
      </c>
    </row>
    <row r="27">
      <c r="B27" s="20" t="n"/>
      <c r="C27" s="15" t="n"/>
      <c r="D27" s="15" t="n"/>
      <c r="E27" s="15" t="n"/>
      <c r="F27" s="21" t="n"/>
      <c r="G27" s="17">
        <f>IF($D27="Deposit",IFERROR(INDEX('Pay periods'!$I$6:$I$31,$E27),0),$F27)</f>
        <v/>
      </c>
      <c r="H27" s="17">
        <f>IF($D27="Deposit",IFERROR(INDEX('Pay periods'!$J$6:$J$31,$E27),0),$F27)</f>
        <v/>
      </c>
      <c r="I27" s="17">
        <f>IF($D27="Deposit",IFERROR(INDEX('Pay periods'!$K$6:$K$31,$E27),0),$F27)</f>
        <v/>
      </c>
      <c r="J27" s="17">
        <f>IF($B27="","",Inputs!$C$22+SUMPRODUCT(($B$6:$B$70&lt;&gt;"")*($B$6:$B$70&lt;=$B27)*G$6:G$70))</f>
        <v/>
      </c>
      <c r="K27" s="17">
        <f>IF($B27="","",Inputs!$C$22+SUMPRODUCT(($B$6:$B$70&lt;&gt;"")*($B$6:$B$70&lt;=$B27)*H$6:H$70))</f>
        <v/>
      </c>
      <c r="L27" s="17">
        <f>IF($B27="","",Inputs!$C$22+SUMPRODUCT(($B$6:$B$70&lt;&gt;"")*($B$6:$B$70&lt;=$B27)*I$6:I$70))</f>
        <v/>
      </c>
      <c r="M27" s="18">
        <f>IF(AND($B27="",$C27=""),"",IF($B27="","check: transaction has no date",IF(AND($D27&lt;&gt;"Deposit",$D27&lt;&gt;"Bill"),"check: kind must be Deposit or Bill",IF($D27="Deposit",IF(OR($E27="",NOT(ISNUMBER($E27)),$E27&lt;1,$E27&gt;26),"check: pay period must be 1-26",IF($B27&lt;&gt;INDEX('Pay periods'!$D$6:$D$31,$E27),"check: date differs from that pay period's payday","ok")),IF($F27="","check: no amount entered",IF($F27&gt;0,"check: a bill should be negative",IF($F27=0,"check: amount is zero","ok")))))))</f>
        <v/>
      </c>
    </row>
    <row r="28">
      <c r="B28" s="20" t="n"/>
      <c r="C28" s="15" t="n"/>
      <c r="D28" s="15" t="n"/>
      <c r="E28" s="15" t="n"/>
      <c r="F28" s="21" t="n"/>
      <c r="G28" s="17">
        <f>IF($D28="Deposit",IFERROR(INDEX('Pay periods'!$I$6:$I$31,$E28),0),$F28)</f>
        <v/>
      </c>
      <c r="H28" s="17">
        <f>IF($D28="Deposit",IFERROR(INDEX('Pay periods'!$J$6:$J$31,$E28),0),$F28)</f>
        <v/>
      </c>
      <c r="I28" s="17">
        <f>IF($D28="Deposit",IFERROR(INDEX('Pay periods'!$K$6:$K$31,$E28),0),$F28)</f>
        <v/>
      </c>
      <c r="J28" s="17">
        <f>IF($B28="","",Inputs!$C$22+SUMPRODUCT(($B$6:$B$70&lt;&gt;"")*($B$6:$B$70&lt;=$B28)*G$6:G$70))</f>
        <v/>
      </c>
      <c r="K28" s="17">
        <f>IF($B28="","",Inputs!$C$22+SUMPRODUCT(($B$6:$B$70&lt;&gt;"")*($B$6:$B$70&lt;=$B28)*H$6:H$70))</f>
        <v/>
      </c>
      <c r="L28" s="17">
        <f>IF($B28="","",Inputs!$C$22+SUMPRODUCT(($B$6:$B$70&lt;&gt;"")*($B$6:$B$70&lt;=$B28)*I$6:I$70))</f>
        <v/>
      </c>
      <c r="M28" s="18">
        <f>IF(AND($B28="",$C28=""),"",IF($B28="","check: transaction has no date",IF(AND($D28&lt;&gt;"Deposit",$D28&lt;&gt;"Bill"),"check: kind must be Deposit or Bill",IF($D28="Deposit",IF(OR($E28="",NOT(ISNUMBER($E28)),$E28&lt;1,$E28&gt;26),"check: pay period must be 1-26",IF($B28&lt;&gt;INDEX('Pay periods'!$D$6:$D$31,$E28),"check: date differs from that pay period's payday","ok")),IF($F28="","check: no amount entered",IF($F28&gt;0,"check: a bill should be negative",IF($F28=0,"check: amount is zero","ok")))))))</f>
        <v/>
      </c>
    </row>
    <row r="29">
      <c r="B29" s="20" t="n"/>
      <c r="C29" s="15" t="n"/>
      <c r="D29" s="15" t="n"/>
      <c r="E29" s="15" t="n"/>
      <c r="F29" s="21" t="n"/>
      <c r="G29" s="17">
        <f>IF($D29="Deposit",IFERROR(INDEX('Pay periods'!$I$6:$I$31,$E29),0),$F29)</f>
        <v/>
      </c>
      <c r="H29" s="17">
        <f>IF($D29="Deposit",IFERROR(INDEX('Pay periods'!$J$6:$J$31,$E29),0),$F29)</f>
        <v/>
      </c>
      <c r="I29" s="17">
        <f>IF($D29="Deposit",IFERROR(INDEX('Pay periods'!$K$6:$K$31,$E29),0),$F29)</f>
        <v/>
      </c>
      <c r="J29" s="17">
        <f>IF($B29="","",Inputs!$C$22+SUMPRODUCT(($B$6:$B$70&lt;&gt;"")*($B$6:$B$70&lt;=$B29)*G$6:G$70))</f>
        <v/>
      </c>
      <c r="K29" s="17">
        <f>IF($B29="","",Inputs!$C$22+SUMPRODUCT(($B$6:$B$70&lt;&gt;"")*($B$6:$B$70&lt;=$B29)*H$6:H$70))</f>
        <v/>
      </c>
      <c r="L29" s="17">
        <f>IF($B29="","",Inputs!$C$22+SUMPRODUCT(($B$6:$B$70&lt;&gt;"")*($B$6:$B$70&lt;=$B29)*I$6:I$70))</f>
        <v/>
      </c>
      <c r="M29" s="18">
        <f>IF(AND($B29="",$C29=""),"",IF($B29="","check: transaction has no date",IF(AND($D29&lt;&gt;"Deposit",$D29&lt;&gt;"Bill"),"check: kind must be Deposit or Bill",IF($D29="Deposit",IF(OR($E29="",NOT(ISNUMBER($E29)),$E29&lt;1,$E29&gt;26),"check: pay period must be 1-26",IF($B29&lt;&gt;INDEX('Pay periods'!$D$6:$D$31,$E29),"check: date differs from that pay period's payday","ok")),IF($F29="","check: no amount entered",IF($F29&gt;0,"check: a bill should be negative",IF($F29=0,"check: amount is zero","ok")))))))</f>
        <v/>
      </c>
    </row>
    <row r="30">
      <c r="B30" s="20" t="n"/>
      <c r="C30" s="15" t="n"/>
      <c r="D30" s="15" t="n"/>
      <c r="E30" s="15" t="n"/>
      <c r="F30" s="21" t="n"/>
      <c r="G30" s="17">
        <f>IF($D30="Deposit",IFERROR(INDEX('Pay periods'!$I$6:$I$31,$E30),0),$F30)</f>
        <v/>
      </c>
      <c r="H30" s="17">
        <f>IF($D30="Deposit",IFERROR(INDEX('Pay periods'!$J$6:$J$31,$E30),0),$F30)</f>
        <v/>
      </c>
      <c r="I30" s="17">
        <f>IF($D30="Deposit",IFERROR(INDEX('Pay periods'!$K$6:$K$31,$E30),0),$F30)</f>
        <v/>
      </c>
      <c r="J30" s="17">
        <f>IF($B30="","",Inputs!$C$22+SUMPRODUCT(($B$6:$B$70&lt;&gt;"")*($B$6:$B$70&lt;=$B30)*G$6:G$70))</f>
        <v/>
      </c>
      <c r="K30" s="17">
        <f>IF($B30="","",Inputs!$C$22+SUMPRODUCT(($B$6:$B$70&lt;&gt;"")*($B$6:$B$70&lt;=$B30)*H$6:H$70))</f>
        <v/>
      </c>
      <c r="L30" s="17">
        <f>IF($B30="","",Inputs!$C$22+SUMPRODUCT(($B$6:$B$70&lt;&gt;"")*($B$6:$B$70&lt;=$B30)*I$6:I$70))</f>
        <v/>
      </c>
      <c r="M30" s="18">
        <f>IF(AND($B30="",$C30=""),"",IF($B30="","check: transaction has no date",IF(AND($D30&lt;&gt;"Deposit",$D30&lt;&gt;"Bill"),"check: kind must be Deposit or Bill",IF($D30="Deposit",IF(OR($E30="",NOT(ISNUMBER($E30)),$E30&lt;1,$E30&gt;26),"check: pay period must be 1-26",IF($B30&lt;&gt;INDEX('Pay periods'!$D$6:$D$31,$E30),"check: date differs from that pay period's payday","ok")),IF($F30="","check: no amount entered",IF($F30&gt;0,"check: a bill should be negative",IF($F30=0,"check: amount is zero","ok")))))))</f>
        <v/>
      </c>
    </row>
    <row r="31">
      <c r="B31" s="20" t="n"/>
      <c r="C31" s="15" t="n"/>
      <c r="D31" s="15" t="n"/>
      <c r="E31" s="15" t="n"/>
      <c r="F31" s="21" t="n"/>
      <c r="G31" s="17">
        <f>IF($D31="Deposit",IFERROR(INDEX('Pay periods'!$I$6:$I$31,$E31),0),$F31)</f>
        <v/>
      </c>
      <c r="H31" s="17">
        <f>IF($D31="Deposit",IFERROR(INDEX('Pay periods'!$J$6:$J$31,$E31),0),$F31)</f>
        <v/>
      </c>
      <c r="I31" s="17">
        <f>IF($D31="Deposit",IFERROR(INDEX('Pay periods'!$K$6:$K$31,$E31),0),$F31)</f>
        <v/>
      </c>
      <c r="J31" s="17">
        <f>IF($B31="","",Inputs!$C$22+SUMPRODUCT(($B$6:$B$70&lt;&gt;"")*($B$6:$B$70&lt;=$B31)*G$6:G$70))</f>
        <v/>
      </c>
      <c r="K31" s="17">
        <f>IF($B31="","",Inputs!$C$22+SUMPRODUCT(($B$6:$B$70&lt;&gt;"")*($B$6:$B$70&lt;=$B31)*H$6:H$70))</f>
        <v/>
      </c>
      <c r="L31" s="17">
        <f>IF($B31="","",Inputs!$C$22+SUMPRODUCT(($B$6:$B$70&lt;&gt;"")*($B$6:$B$70&lt;=$B31)*I$6:I$70))</f>
        <v/>
      </c>
      <c r="M31" s="18">
        <f>IF(AND($B31="",$C31=""),"",IF($B31="","check: transaction has no date",IF(AND($D31&lt;&gt;"Deposit",$D31&lt;&gt;"Bill"),"check: kind must be Deposit or Bill",IF($D31="Deposit",IF(OR($E31="",NOT(ISNUMBER($E31)),$E31&lt;1,$E31&gt;26),"check: pay period must be 1-26",IF($B31&lt;&gt;INDEX('Pay periods'!$D$6:$D$31,$E31),"check: date differs from that pay period's payday","ok")),IF($F31="","check: no amount entered",IF($F31&gt;0,"check: a bill should be negative",IF($F31=0,"check: amount is zero","ok")))))))</f>
        <v/>
      </c>
    </row>
    <row r="32">
      <c r="B32" s="20" t="n"/>
      <c r="C32" s="15" t="n"/>
      <c r="D32" s="15" t="n"/>
      <c r="E32" s="15" t="n"/>
      <c r="F32" s="21" t="n"/>
      <c r="G32" s="17">
        <f>IF($D32="Deposit",IFERROR(INDEX('Pay periods'!$I$6:$I$31,$E32),0),$F32)</f>
        <v/>
      </c>
      <c r="H32" s="17">
        <f>IF($D32="Deposit",IFERROR(INDEX('Pay periods'!$J$6:$J$31,$E32),0),$F32)</f>
        <v/>
      </c>
      <c r="I32" s="17">
        <f>IF($D32="Deposit",IFERROR(INDEX('Pay periods'!$K$6:$K$31,$E32),0),$F32)</f>
        <v/>
      </c>
      <c r="J32" s="17">
        <f>IF($B32="","",Inputs!$C$22+SUMPRODUCT(($B$6:$B$70&lt;&gt;"")*($B$6:$B$70&lt;=$B32)*G$6:G$70))</f>
        <v/>
      </c>
      <c r="K32" s="17">
        <f>IF($B32="","",Inputs!$C$22+SUMPRODUCT(($B$6:$B$70&lt;&gt;"")*($B$6:$B$70&lt;=$B32)*H$6:H$70))</f>
        <v/>
      </c>
      <c r="L32" s="17">
        <f>IF($B32="","",Inputs!$C$22+SUMPRODUCT(($B$6:$B$70&lt;&gt;"")*($B$6:$B$70&lt;=$B32)*I$6:I$70))</f>
        <v/>
      </c>
      <c r="M32" s="18">
        <f>IF(AND($B32="",$C32=""),"",IF($B32="","check: transaction has no date",IF(AND($D32&lt;&gt;"Deposit",$D32&lt;&gt;"Bill"),"check: kind must be Deposit or Bill",IF($D32="Deposit",IF(OR($E32="",NOT(ISNUMBER($E32)),$E32&lt;1,$E32&gt;26),"check: pay period must be 1-26",IF($B32&lt;&gt;INDEX('Pay periods'!$D$6:$D$31,$E32),"check: date differs from that pay period's payday","ok")),IF($F32="","check: no amount entered",IF($F32&gt;0,"check: a bill should be negative",IF($F32=0,"check: amount is zero","ok")))))))</f>
        <v/>
      </c>
    </row>
    <row r="33">
      <c r="B33" s="20" t="n"/>
      <c r="C33" s="15" t="n"/>
      <c r="D33" s="15" t="n"/>
      <c r="E33" s="15" t="n"/>
      <c r="F33" s="21" t="n"/>
      <c r="G33" s="17">
        <f>IF($D33="Deposit",IFERROR(INDEX('Pay periods'!$I$6:$I$31,$E33),0),$F33)</f>
        <v/>
      </c>
      <c r="H33" s="17">
        <f>IF($D33="Deposit",IFERROR(INDEX('Pay periods'!$J$6:$J$31,$E33),0),$F33)</f>
        <v/>
      </c>
      <c r="I33" s="17">
        <f>IF($D33="Deposit",IFERROR(INDEX('Pay periods'!$K$6:$K$31,$E33),0),$F33)</f>
        <v/>
      </c>
      <c r="J33" s="17">
        <f>IF($B33="","",Inputs!$C$22+SUMPRODUCT(($B$6:$B$70&lt;&gt;"")*($B$6:$B$70&lt;=$B33)*G$6:G$70))</f>
        <v/>
      </c>
      <c r="K33" s="17">
        <f>IF($B33="","",Inputs!$C$22+SUMPRODUCT(($B$6:$B$70&lt;&gt;"")*($B$6:$B$70&lt;=$B33)*H$6:H$70))</f>
        <v/>
      </c>
      <c r="L33" s="17">
        <f>IF($B33="","",Inputs!$C$22+SUMPRODUCT(($B$6:$B$70&lt;&gt;"")*($B$6:$B$70&lt;=$B33)*I$6:I$70))</f>
        <v/>
      </c>
      <c r="M33" s="18">
        <f>IF(AND($B33="",$C33=""),"",IF($B33="","check: transaction has no date",IF(AND($D33&lt;&gt;"Deposit",$D33&lt;&gt;"Bill"),"check: kind must be Deposit or Bill",IF($D33="Deposit",IF(OR($E33="",NOT(ISNUMBER($E33)),$E33&lt;1,$E33&gt;26),"check: pay period must be 1-26",IF($B33&lt;&gt;INDEX('Pay periods'!$D$6:$D$31,$E33),"check: date differs from that pay period's payday","ok")),IF($F33="","check: no amount entered",IF($F33&gt;0,"check: a bill should be negative",IF($F33=0,"check: amount is zero","ok")))))))</f>
        <v/>
      </c>
    </row>
    <row r="34">
      <c r="B34" s="20" t="n"/>
      <c r="C34" s="15" t="n"/>
      <c r="D34" s="15" t="n"/>
      <c r="E34" s="15" t="n"/>
      <c r="F34" s="21" t="n"/>
      <c r="G34" s="17">
        <f>IF($D34="Deposit",IFERROR(INDEX('Pay periods'!$I$6:$I$31,$E34),0),$F34)</f>
        <v/>
      </c>
      <c r="H34" s="17">
        <f>IF($D34="Deposit",IFERROR(INDEX('Pay periods'!$J$6:$J$31,$E34),0),$F34)</f>
        <v/>
      </c>
      <c r="I34" s="17">
        <f>IF($D34="Deposit",IFERROR(INDEX('Pay periods'!$K$6:$K$31,$E34),0),$F34)</f>
        <v/>
      </c>
      <c r="J34" s="17">
        <f>IF($B34="","",Inputs!$C$22+SUMPRODUCT(($B$6:$B$70&lt;&gt;"")*($B$6:$B$70&lt;=$B34)*G$6:G$70))</f>
        <v/>
      </c>
      <c r="K34" s="17">
        <f>IF($B34="","",Inputs!$C$22+SUMPRODUCT(($B$6:$B$70&lt;&gt;"")*($B$6:$B$70&lt;=$B34)*H$6:H$70))</f>
        <v/>
      </c>
      <c r="L34" s="17">
        <f>IF($B34="","",Inputs!$C$22+SUMPRODUCT(($B$6:$B$70&lt;&gt;"")*($B$6:$B$70&lt;=$B34)*I$6:I$70))</f>
        <v/>
      </c>
      <c r="M34" s="18">
        <f>IF(AND($B34="",$C34=""),"",IF($B34="","check: transaction has no date",IF(AND($D34&lt;&gt;"Deposit",$D34&lt;&gt;"Bill"),"check: kind must be Deposit or Bill",IF($D34="Deposit",IF(OR($E34="",NOT(ISNUMBER($E34)),$E34&lt;1,$E34&gt;26),"check: pay period must be 1-26",IF($B34&lt;&gt;INDEX('Pay periods'!$D$6:$D$31,$E34),"check: date differs from that pay period's payday","ok")),IF($F34="","check: no amount entered",IF($F34&gt;0,"check: a bill should be negative",IF($F34=0,"check: amount is zero","ok")))))))</f>
        <v/>
      </c>
    </row>
    <row r="35">
      <c r="B35" s="20" t="n"/>
      <c r="C35" s="15" t="n"/>
      <c r="D35" s="15" t="n"/>
      <c r="E35" s="15" t="n"/>
      <c r="F35" s="21" t="n"/>
      <c r="G35" s="17">
        <f>IF($D35="Deposit",IFERROR(INDEX('Pay periods'!$I$6:$I$31,$E35),0),$F35)</f>
        <v/>
      </c>
      <c r="H35" s="17">
        <f>IF($D35="Deposit",IFERROR(INDEX('Pay periods'!$J$6:$J$31,$E35),0),$F35)</f>
        <v/>
      </c>
      <c r="I35" s="17">
        <f>IF($D35="Deposit",IFERROR(INDEX('Pay periods'!$K$6:$K$31,$E35),0),$F35)</f>
        <v/>
      </c>
      <c r="J35" s="17">
        <f>IF($B35="","",Inputs!$C$22+SUMPRODUCT(($B$6:$B$70&lt;&gt;"")*($B$6:$B$70&lt;=$B35)*G$6:G$70))</f>
        <v/>
      </c>
      <c r="K35" s="17">
        <f>IF($B35="","",Inputs!$C$22+SUMPRODUCT(($B$6:$B$70&lt;&gt;"")*($B$6:$B$70&lt;=$B35)*H$6:H$70))</f>
        <v/>
      </c>
      <c r="L35" s="17">
        <f>IF($B35="","",Inputs!$C$22+SUMPRODUCT(($B$6:$B$70&lt;&gt;"")*($B$6:$B$70&lt;=$B35)*I$6:I$70))</f>
        <v/>
      </c>
      <c r="M35" s="18">
        <f>IF(AND($B35="",$C35=""),"",IF($B35="","check: transaction has no date",IF(AND($D35&lt;&gt;"Deposit",$D35&lt;&gt;"Bill"),"check: kind must be Deposit or Bill",IF($D35="Deposit",IF(OR($E35="",NOT(ISNUMBER($E35)),$E35&lt;1,$E35&gt;26),"check: pay period must be 1-26",IF($B35&lt;&gt;INDEX('Pay periods'!$D$6:$D$31,$E35),"check: date differs from that pay period's payday","ok")),IF($F35="","check: no amount entered",IF($F35&gt;0,"check: a bill should be negative",IF($F35=0,"check: amount is zero","ok")))))))</f>
        <v/>
      </c>
    </row>
    <row r="36">
      <c r="B36" s="20" t="n"/>
      <c r="C36" s="15" t="n"/>
      <c r="D36" s="15" t="n"/>
      <c r="E36" s="15" t="n"/>
      <c r="F36" s="21" t="n"/>
      <c r="G36" s="17">
        <f>IF($D36="Deposit",IFERROR(INDEX('Pay periods'!$I$6:$I$31,$E36),0),$F36)</f>
        <v/>
      </c>
      <c r="H36" s="17">
        <f>IF($D36="Deposit",IFERROR(INDEX('Pay periods'!$J$6:$J$31,$E36),0),$F36)</f>
        <v/>
      </c>
      <c r="I36" s="17">
        <f>IF($D36="Deposit",IFERROR(INDEX('Pay periods'!$K$6:$K$31,$E36),0),$F36)</f>
        <v/>
      </c>
      <c r="J36" s="17">
        <f>IF($B36="","",Inputs!$C$22+SUMPRODUCT(($B$6:$B$70&lt;&gt;"")*($B$6:$B$70&lt;=$B36)*G$6:G$70))</f>
        <v/>
      </c>
      <c r="K36" s="17">
        <f>IF($B36="","",Inputs!$C$22+SUMPRODUCT(($B$6:$B$70&lt;&gt;"")*($B$6:$B$70&lt;=$B36)*H$6:H$70))</f>
        <v/>
      </c>
      <c r="L36" s="17">
        <f>IF($B36="","",Inputs!$C$22+SUMPRODUCT(($B$6:$B$70&lt;&gt;"")*($B$6:$B$70&lt;=$B36)*I$6:I$70))</f>
        <v/>
      </c>
      <c r="M36" s="18">
        <f>IF(AND($B36="",$C36=""),"",IF($B36="","check: transaction has no date",IF(AND($D36&lt;&gt;"Deposit",$D36&lt;&gt;"Bill"),"check: kind must be Deposit or Bill",IF($D36="Deposit",IF(OR($E36="",NOT(ISNUMBER($E36)),$E36&lt;1,$E36&gt;26),"check: pay period must be 1-26",IF($B36&lt;&gt;INDEX('Pay periods'!$D$6:$D$31,$E36),"check: date differs from that pay period's payday","ok")),IF($F36="","check: no amount entered",IF($F36&gt;0,"check: a bill should be negative",IF($F36=0,"check: amount is zero","ok")))))))</f>
        <v/>
      </c>
    </row>
    <row r="37">
      <c r="B37" s="20" t="n"/>
      <c r="C37" s="15" t="n"/>
      <c r="D37" s="15" t="n"/>
      <c r="E37" s="15" t="n"/>
      <c r="F37" s="21" t="n"/>
      <c r="G37" s="17">
        <f>IF($D37="Deposit",IFERROR(INDEX('Pay periods'!$I$6:$I$31,$E37),0),$F37)</f>
        <v/>
      </c>
      <c r="H37" s="17">
        <f>IF($D37="Deposit",IFERROR(INDEX('Pay periods'!$J$6:$J$31,$E37),0),$F37)</f>
        <v/>
      </c>
      <c r="I37" s="17">
        <f>IF($D37="Deposit",IFERROR(INDEX('Pay periods'!$K$6:$K$31,$E37),0),$F37)</f>
        <v/>
      </c>
      <c r="J37" s="17">
        <f>IF($B37="","",Inputs!$C$22+SUMPRODUCT(($B$6:$B$70&lt;&gt;"")*($B$6:$B$70&lt;=$B37)*G$6:G$70))</f>
        <v/>
      </c>
      <c r="K37" s="17">
        <f>IF($B37="","",Inputs!$C$22+SUMPRODUCT(($B$6:$B$70&lt;&gt;"")*($B$6:$B$70&lt;=$B37)*H$6:H$70))</f>
        <v/>
      </c>
      <c r="L37" s="17">
        <f>IF($B37="","",Inputs!$C$22+SUMPRODUCT(($B$6:$B$70&lt;&gt;"")*($B$6:$B$70&lt;=$B37)*I$6:I$70))</f>
        <v/>
      </c>
      <c r="M37" s="18">
        <f>IF(AND($B37="",$C37=""),"",IF($B37="","check: transaction has no date",IF(AND($D37&lt;&gt;"Deposit",$D37&lt;&gt;"Bill"),"check: kind must be Deposit or Bill",IF($D37="Deposit",IF(OR($E37="",NOT(ISNUMBER($E37)),$E37&lt;1,$E37&gt;26),"check: pay period must be 1-26",IF($B37&lt;&gt;INDEX('Pay periods'!$D$6:$D$31,$E37),"check: date differs from that pay period's payday","ok")),IF($F37="","check: no amount entered",IF($F37&gt;0,"check: a bill should be negative",IF($F37=0,"check: amount is zero","ok")))))))</f>
        <v/>
      </c>
    </row>
    <row r="38">
      <c r="B38" s="20" t="n"/>
      <c r="C38" s="15" t="n"/>
      <c r="D38" s="15" t="n"/>
      <c r="E38" s="15" t="n"/>
      <c r="F38" s="21" t="n"/>
      <c r="G38" s="17">
        <f>IF($D38="Deposit",IFERROR(INDEX('Pay periods'!$I$6:$I$31,$E38),0),$F38)</f>
        <v/>
      </c>
      <c r="H38" s="17">
        <f>IF($D38="Deposit",IFERROR(INDEX('Pay periods'!$J$6:$J$31,$E38),0),$F38)</f>
        <v/>
      </c>
      <c r="I38" s="17">
        <f>IF($D38="Deposit",IFERROR(INDEX('Pay periods'!$K$6:$K$31,$E38),0),$F38)</f>
        <v/>
      </c>
      <c r="J38" s="17">
        <f>IF($B38="","",Inputs!$C$22+SUMPRODUCT(($B$6:$B$70&lt;&gt;"")*($B$6:$B$70&lt;=$B38)*G$6:G$70))</f>
        <v/>
      </c>
      <c r="K38" s="17">
        <f>IF($B38="","",Inputs!$C$22+SUMPRODUCT(($B$6:$B$70&lt;&gt;"")*($B$6:$B$70&lt;=$B38)*H$6:H$70))</f>
        <v/>
      </c>
      <c r="L38" s="17">
        <f>IF($B38="","",Inputs!$C$22+SUMPRODUCT(($B$6:$B$70&lt;&gt;"")*($B$6:$B$70&lt;=$B38)*I$6:I$70))</f>
        <v/>
      </c>
      <c r="M38" s="18">
        <f>IF(AND($B38="",$C38=""),"",IF($B38="","check: transaction has no date",IF(AND($D38&lt;&gt;"Deposit",$D38&lt;&gt;"Bill"),"check: kind must be Deposit or Bill",IF($D38="Deposit",IF(OR($E38="",NOT(ISNUMBER($E38)),$E38&lt;1,$E38&gt;26),"check: pay period must be 1-26",IF($B38&lt;&gt;INDEX('Pay periods'!$D$6:$D$31,$E38),"check: date differs from that pay period's payday","ok")),IF($F38="","check: no amount entered",IF($F38&gt;0,"check: a bill should be negative",IF($F38=0,"check: amount is zero","ok")))))))</f>
        <v/>
      </c>
    </row>
    <row r="39">
      <c r="B39" s="20" t="n"/>
      <c r="C39" s="15" t="n"/>
      <c r="D39" s="15" t="n"/>
      <c r="E39" s="15" t="n"/>
      <c r="F39" s="21" t="n"/>
      <c r="G39" s="17">
        <f>IF($D39="Deposit",IFERROR(INDEX('Pay periods'!$I$6:$I$31,$E39),0),$F39)</f>
        <v/>
      </c>
      <c r="H39" s="17">
        <f>IF($D39="Deposit",IFERROR(INDEX('Pay periods'!$J$6:$J$31,$E39),0),$F39)</f>
        <v/>
      </c>
      <c r="I39" s="17">
        <f>IF($D39="Deposit",IFERROR(INDEX('Pay periods'!$K$6:$K$31,$E39),0),$F39)</f>
        <v/>
      </c>
      <c r="J39" s="17">
        <f>IF($B39="","",Inputs!$C$22+SUMPRODUCT(($B$6:$B$70&lt;&gt;"")*($B$6:$B$70&lt;=$B39)*G$6:G$70))</f>
        <v/>
      </c>
      <c r="K39" s="17">
        <f>IF($B39="","",Inputs!$C$22+SUMPRODUCT(($B$6:$B$70&lt;&gt;"")*($B$6:$B$70&lt;=$B39)*H$6:H$70))</f>
        <v/>
      </c>
      <c r="L39" s="17">
        <f>IF($B39="","",Inputs!$C$22+SUMPRODUCT(($B$6:$B$70&lt;&gt;"")*($B$6:$B$70&lt;=$B39)*I$6:I$70))</f>
        <v/>
      </c>
      <c r="M39" s="18">
        <f>IF(AND($B39="",$C39=""),"",IF($B39="","check: transaction has no date",IF(AND($D39&lt;&gt;"Deposit",$D39&lt;&gt;"Bill"),"check: kind must be Deposit or Bill",IF($D39="Deposit",IF(OR($E39="",NOT(ISNUMBER($E39)),$E39&lt;1,$E39&gt;26),"check: pay period must be 1-26",IF($B39&lt;&gt;INDEX('Pay periods'!$D$6:$D$31,$E39),"check: date differs from that pay period's payday","ok")),IF($F39="","check: no amount entered",IF($F39&gt;0,"check: a bill should be negative",IF($F39=0,"check: amount is zero","ok")))))))</f>
        <v/>
      </c>
    </row>
    <row r="40">
      <c r="B40" s="20" t="n"/>
      <c r="C40" s="15" t="n"/>
      <c r="D40" s="15" t="n"/>
      <c r="E40" s="15" t="n"/>
      <c r="F40" s="21" t="n"/>
      <c r="G40" s="17">
        <f>IF($D40="Deposit",IFERROR(INDEX('Pay periods'!$I$6:$I$31,$E40),0),$F40)</f>
        <v/>
      </c>
      <c r="H40" s="17">
        <f>IF($D40="Deposit",IFERROR(INDEX('Pay periods'!$J$6:$J$31,$E40),0),$F40)</f>
        <v/>
      </c>
      <c r="I40" s="17">
        <f>IF($D40="Deposit",IFERROR(INDEX('Pay periods'!$K$6:$K$31,$E40),0),$F40)</f>
        <v/>
      </c>
      <c r="J40" s="17">
        <f>IF($B40="","",Inputs!$C$22+SUMPRODUCT(($B$6:$B$70&lt;&gt;"")*($B$6:$B$70&lt;=$B40)*G$6:G$70))</f>
        <v/>
      </c>
      <c r="K40" s="17">
        <f>IF($B40="","",Inputs!$C$22+SUMPRODUCT(($B$6:$B$70&lt;&gt;"")*($B$6:$B$70&lt;=$B40)*H$6:H$70))</f>
        <v/>
      </c>
      <c r="L40" s="17">
        <f>IF($B40="","",Inputs!$C$22+SUMPRODUCT(($B$6:$B$70&lt;&gt;"")*($B$6:$B$70&lt;=$B40)*I$6:I$70))</f>
        <v/>
      </c>
      <c r="M40" s="18">
        <f>IF(AND($B40="",$C40=""),"",IF($B40="","check: transaction has no date",IF(AND($D40&lt;&gt;"Deposit",$D40&lt;&gt;"Bill"),"check: kind must be Deposit or Bill",IF($D40="Deposit",IF(OR($E40="",NOT(ISNUMBER($E40)),$E40&lt;1,$E40&gt;26),"check: pay period must be 1-26",IF($B40&lt;&gt;INDEX('Pay periods'!$D$6:$D$31,$E40),"check: date differs from that pay period's payday","ok")),IF($F40="","check: no amount entered",IF($F40&gt;0,"check: a bill should be negative",IF($F40=0,"check: amount is zero","ok")))))))</f>
        <v/>
      </c>
    </row>
    <row r="41">
      <c r="B41" s="20" t="n"/>
      <c r="C41" s="15" t="n"/>
      <c r="D41" s="15" t="n"/>
      <c r="E41" s="15" t="n"/>
      <c r="F41" s="21" t="n"/>
      <c r="G41" s="17">
        <f>IF($D41="Deposit",IFERROR(INDEX('Pay periods'!$I$6:$I$31,$E41),0),$F41)</f>
        <v/>
      </c>
      <c r="H41" s="17">
        <f>IF($D41="Deposit",IFERROR(INDEX('Pay periods'!$J$6:$J$31,$E41),0),$F41)</f>
        <v/>
      </c>
      <c r="I41" s="17">
        <f>IF($D41="Deposit",IFERROR(INDEX('Pay periods'!$K$6:$K$31,$E41),0),$F41)</f>
        <v/>
      </c>
      <c r="J41" s="17">
        <f>IF($B41="","",Inputs!$C$22+SUMPRODUCT(($B$6:$B$70&lt;&gt;"")*($B$6:$B$70&lt;=$B41)*G$6:G$70))</f>
        <v/>
      </c>
      <c r="K41" s="17">
        <f>IF($B41="","",Inputs!$C$22+SUMPRODUCT(($B$6:$B$70&lt;&gt;"")*($B$6:$B$70&lt;=$B41)*H$6:H$70))</f>
        <v/>
      </c>
      <c r="L41" s="17">
        <f>IF($B41="","",Inputs!$C$22+SUMPRODUCT(($B$6:$B$70&lt;&gt;"")*($B$6:$B$70&lt;=$B41)*I$6:I$70))</f>
        <v/>
      </c>
      <c r="M41" s="18">
        <f>IF(AND($B41="",$C41=""),"",IF($B41="","check: transaction has no date",IF(AND($D41&lt;&gt;"Deposit",$D41&lt;&gt;"Bill"),"check: kind must be Deposit or Bill",IF($D41="Deposit",IF(OR($E41="",NOT(ISNUMBER($E41)),$E41&lt;1,$E41&gt;26),"check: pay period must be 1-26",IF($B41&lt;&gt;INDEX('Pay periods'!$D$6:$D$31,$E41),"check: date differs from that pay period's payday","ok")),IF($F41="","check: no amount entered",IF($F41&gt;0,"check: a bill should be negative",IF($F41=0,"check: amount is zero","ok")))))))</f>
        <v/>
      </c>
    </row>
    <row r="42">
      <c r="B42" s="20" t="n"/>
      <c r="C42" s="15" t="n"/>
      <c r="D42" s="15" t="n"/>
      <c r="E42" s="15" t="n"/>
      <c r="F42" s="21" t="n"/>
      <c r="G42" s="17">
        <f>IF($D42="Deposit",IFERROR(INDEX('Pay periods'!$I$6:$I$31,$E42),0),$F42)</f>
        <v/>
      </c>
      <c r="H42" s="17">
        <f>IF($D42="Deposit",IFERROR(INDEX('Pay periods'!$J$6:$J$31,$E42),0),$F42)</f>
        <v/>
      </c>
      <c r="I42" s="17">
        <f>IF($D42="Deposit",IFERROR(INDEX('Pay periods'!$K$6:$K$31,$E42),0),$F42)</f>
        <v/>
      </c>
      <c r="J42" s="17">
        <f>IF($B42="","",Inputs!$C$22+SUMPRODUCT(($B$6:$B$70&lt;&gt;"")*($B$6:$B$70&lt;=$B42)*G$6:G$70))</f>
        <v/>
      </c>
      <c r="K42" s="17">
        <f>IF($B42="","",Inputs!$C$22+SUMPRODUCT(($B$6:$B$70&lt;&gt;"")*($B$6:$B$70&lt;=$B42)*H$6:H$70))</f>
        <v/>
      </c>
      <c r="L42" s="17">
        <f>IF($B42="","",Inputs!$C$22+SUMPRODUCT(($B$6:$B$70&lt;&gt;"")*($B$6:$B$70&lt;=$B42)*I$6:I$70))</f>
        <v/>
      </c>
      <c r="M42" s="18">
        <f>IF(AND($B42="",$C42=""),"",IF($B42="","check: transaction has no date",IF(AND($D42&lt;&gt;"Deposit",$D42&lt;&gt;"Bill"),"check: kind must be Deposit or Bill",IF($D42="Deposit",IF(OR($E42="",NOT(ISNUMBER($E42)),$E42&lt;1,$E42&gt;26),"check: pay period must be 1-26",IF($B42&lt;&gt;INDEX('Pay periods'!$D$6:$D$31,$E42),"check: date differs from that pay period's payday","ok")),IF($F42="","check: no amount entered",IF($F42&gt;0,"check: a bill should be negative",IF($F42=0,"check: amount is zero","ok")))))))</f>
        <v/>
      </c>
    </row>
    <row r="43">
      <c r="B43" s="20" t="n"/>
      <c r="C43" s="15" t="n"/>
      <c r="D43" s="15" t="n"/>
      <c r="E43" s="15" t="n"/>
      <c r="F43" s="21" t="n"/>
      <c r="G43" s="17">
        <f>IF($D43="Deposit",IFERROR(INDEX('Pay periods'!$I$6:$I$31,$E43),0),$F43)</f>
        <v/>
      </c>
      <c r="H43" s="17">
        <f>IF($D43="Deposit",IFERROR(INDEX('Pay periods'!$J$6:$J$31,$E43),0),$F43)</f>
        <v/>
      </c>
      <c r="I43" s="17">
        <f>IF($D43="Deposit",IFERROR(INDEX('Pay periods'!$K$6:$K$31,$E43),0),$F43)</f>
        <v/>
      </c>
      <c r="J43" s="17">
        <f>IF($B43="","",Inputs!$C$22+SUMPRODUCT(($B$6:$B$70&lt;&gt;"")*($B$6:$B$70&lt;=$B43)*G$6:G$70))</f>
        <v/>
      </c>
      <c r="K43" s="17">
        <f>IF($B43="","",Inputs!$C$22+SUMPRODUCT(($B$6:$B$70&lt;&gt;"")*($B$6:$B$70&lt;=$B43)*H$6:H$70))</f>
        <v/>
      </c>
      <c r="L43" s="17">
        <f>IF($B43="","",Inputs!$C$22+SUMPRODUCT(($B$6:$B$70&lt;&gt;"")*($B$6:$B$70&lt;=$B43)*I$6:I$70))</f>
        <v/>
      </c>
      <c r="M43" s="18">
        <f>IF(AND($B43="",$C43=""),"",IF($B43="","check: transaction has no date",IF(AND($D43&lt;&gt;"Deposit",$D43&lt;&gt;"Bill"),"check: kind must be Deposit or Bill",IF($D43="Deposit",IF(OR($E43="",NOT(ISNUMBER($E43)),$E43&lt;1,$E43&gt;26),"check: pay period must be 1-26",IF($B43&lt;&gt;INDEX('Pay periods'!$D$6:$D$31,$E43),"check: date differs from that pay period's payday","ok")),IF($F43="","check: no amount entered",IF($F43&gt;0,"check: a bill should be negative",IF($F43=0,"check: amount is zero","ok")))))))</f>
        <v/>
      </c>
    </row>
    <row r="44">
      <c r="B44" s="20" t="n"/>
      <c r="C44" s="15" t="n"/>
      <c r="D44" s="15" t="n"/>
      <c r="E44" s="15" t="n"/>
      <c r="F44" s="21" t="n"/>
      <c r="G44" s="17">
        <f>IF($D44="Deposit",IFERROR(INDEX('Pay periods'!$I$6:$I$31,$E44),0),$F44)</f>
        <v/>
      </c>
      <c r="H44" s="17">
        <f>IF($D44="Deposit",IFERROR(INDEX('Pay periods'!$J$6:$J$31,$E44),0),$F44)</f>
        <v/>
      </c>
      <c r="I44" s="17">
        <f>IF($D44="Deposit",IFERROR(INDEX('Pay periods'!$K$6:$K$31,$E44),0),$F44)</f>
        <v/>
      </c>
      <c r="J44" s="17">
        <f>IF($B44="","",Inputs!$C$22+SUMPRODUCT(($B$6:$B$70&lt;&gt;"")*($B$6:$B$70&lt;=$B44)*G$6:G$70))</f>
        <v/>
      </c>
      <c r="K44" s="17">
        <f>IF($B44="","",Inputs!$C$22+SUMPRODUCT(($B$6:$B$70&lt;&gt;"")*($B$6:$B$70&lt;=$B44)*H$6:H$70))</f>
        <v/>
      </c>
      <c r="L44" s="17">
        <f>IF($B44="","",Inputs!$C$22+SUMPRODUCT(($B$6:$B$70&lt;&gt;"")*($B$6:$B$70&lt;=$B44)*I$6:I$70))</f>
        <v/>
      </c>
      <c r="M44" s="18">
        <f>IF(AND($B44="",$C44=""),"",IF($B44="","check: transaction has no date",IF(AND($D44&lt;&gt;"Deposit",$D44&lt;&gt;"Bill"),"check: kind must be Deposit or Bill",IF($D44="Deposit",IF(OR($E44="",NOT(ISNUMBER($E44)),$E44&lt;1,$E44&gt;26),"check: pay period must be 1-26",IF($B44&lt;&gt;INDEX('Pay periods'!$D$6:$D$31,$E44),"check: date differs from that pay period's payday","ok")),IF($F44="","check: no amount entered",IF($F44&gt;0,"check: a bill should be negative",IF($F44=0,"check: amount is zero","ok")))))))</f>
        <v/>
      </c>
    </row>
    <row r="45">
      <c r="B45" s="20" t="n"/>
      <c r="C45" s="15" t="n"/>
      <c r="D45" s="15" t="n"/>
      <c r="E45" s="15" t="n"/>
      <c r="F45" s="21" t="n"/>
      <c r="G45" s="17">
        <f>IF($D45="Deposit",IFERROR(INDEX('Pay periods'!$I$6:$I$31,$E45),0),$F45)</f>
        <v/>
      </c>
      <c r="H45" s="17">
        <f>IF($D45="Deposit",IFERROR(INDEX('Pay periods'!$J$6:$J$31,$E45),0),$F45)</f>
        <v/>
      </c>
      <c r="I45" s="17">
        <f>IF($D45="Deposit",IFERROR(INDEX('Pay periods'!$K$6:$K$31,$E45),0),$F45)</f>
        <v/>
      </c>
      <c r="J45" s="17">
        <f>IF($B45="","",Inputs!$C$22+SUMPRODUCT(($B$6:$B$70&lt;&gt;"")*($B$6:$B$70&lt;=$B45)*G$6:G$70))</f>
        <v/>
      </c>
      <c r="K45" s="17">
        <f>IF($B45="","",Inputs!$C$22+SUMPRODUCT(($B$6:$B$70&lt;&gt;"")*($B$6:$B$70&lt;=$B45)*H$6:H$70))</f>
        <v/>
      </c>
      <c r="L45" s="17">
        <f>IF($B45="","",Inputs!$C$22+SUMPRODUCT(($B$6:$B$70&lt;&gt;"")*($B$6:$B$70&lt;=$B45)*I$6:I$70))</f>
        <v/>
      </c>
      <c r="M45" s="18">
        <f>IF(AND($B45="",$C45=""),"",IF($B45="","check: transaction has no date",IF(AND($D45&lt;&gt;"Deposit",$D45&lt;&gt;"Bill"),"check: kind must be Deposit or Bill",IF($D45="Deposit",IF(OR($E45="",NOT(ISNUMBER($E45)),$E45&lt;1,$E45&gt;26),"check: pay period must be 1-26",IF($B45&lt;&gt;INDEX('Pay periods'!$D$6:$D$31,$E45),"check: date differs from that pay period's payday","ok")),IF($F45="","check: no amount entered",IF($F45&gt;0,"check: a bill should be negative",IF($F45=0,"check: amount is zero","ok")))))))</f>
        <v/>
      </c>
    </row>
    <row r="46">
      <c r="B46" s="20" t="n"/>
      <c r="C46" s="15" t="n"/>
      <c r="D46" s="15" t="n"/>
      <c r="E46" s="15" t="n"/>
      <c r="F46" s="21" t="n"/>
      <c r="G46" s="17">
        <f>IF($D46="Deposit",IFERROR(INDEX('Pay periods'!$I$6:$I$31,$E46),0),$F46)</f>
        <v/>
      </c>
      <c r="H46" s="17">
        <f>IF($D46="Deposit",IFERROR(INDEX('Pay periods'!$J$6:$J$31,$E46),0),$F46)</f>
        <v/>
      </c>
      <c r="I46" s="17">
        <f>IF($D46="Deposit",IFERROR(INDEX('Pay periods'!$K$6:$K$31,$E46),0),$F46)</f>
        <v/>
      </c>
      <c r="J46" s="17">
        <f>IF($B46="","",Inputs!$C$22+SUMPRODUCT(($B$6:$B$70&lt;&gt;"")*($B$6:$B$70&lt;=$B46)*G$6:G$70))</f>
        <v/>
      </c>
      <c r="K46" s="17">
        <f>IF($B46="","",Inputs!$C$22+SUMPRODUCT(($B$6:$B$70&lt;&gt;"")*($B$6:$B$70&lt;=$B46)*H$6:H$70))</f>
        <v/>
      </c>
      <c r="L46" s="17">
        <f>IF($B46="","",Inputs!$C$22+SUMPRODUCT(($B$6:$B$70&lt;&gt;"")*($B$6:$B$70&lt;=$B46)*I$6:I$70))</f>
        <v/>
      </c>
      <c r="M46" s="18">
        <f>IF(AND($B46="",$C46=""),"",IF($B46="","check: transaction has no date",IF(AND($D46&lt;&gt;"Deposit",$D46&lt;&gt;"Bill"),"check: kind must be Deposit or Bill",IF($D46="Deposit",IF(OR($E46="",NOT(ISNUMBER($E46)),$E46&lt;1,$E46&gt;26),"check: pay period must be 1-26",IF($B46&lt;&gt;INDEX('Pay periods'!$D$6:$D$31,$E46),"check: date differs from that pay period's payday","ok")),IF($F46="","check: no amount entered",IF($F46&gt;0,"check: a bill should be negative",IF($F46=0,"check: amount is zero","ok")))))))</f>
        <v/>
      </c>
    </row>
    <row r="47">
      <c r="B47" s="20" t="n"/>
      <c r="C47" s="15" t="n"/>
      <c r="D47" s="15" t="n"/>
      <c r="E47" s="15" t="n"/>
      <c r="F47" s="21" t="n"/>
      <c r="G47" s="17">
        <f>IF($D47="Deposit",IFERROR(INDEX('Pay periods'!$I$6:$I$31,$E47),0),$F47)</f>
        <v/>
      </c>
      <c r="H47" s="17">
        <f>IF($D47="Deposit",IFERROR(INDEX('Pay periods'!$J$6:$J$31,$E47),0),$F47)</f>
        <v/>
      </c>
      <c r="I47" s="17">
        <f>IF($D47="Deposit",IFERROR(INDEX('Pay periods'!$K$6:$K$31,$E47),0),$F47)</f>
        <v/>
      </c>
      <c r="J47" s="17">
        <f>IF($B47="","",Inputs!$C$22+SUMPRODUCT(($B$6:$B$70&lt;&gt;"")*($B$6:$B$70&lt;=$B47)*G$6:G$70))</f>
        <v/>
      </c>
      <c r="K47" s="17">
        <f>IF($B47="","",Inputs!$C$22+SUMPRODUCT(($B$6:$B$70&lt;&gt;"")*($B$6:$B$70&lt;=$B47)*H$6:H$70))</f>
        <v/>
      </c>
      <c r="L47" s="17">
        <f>IF($B47="","",Inputs!$C$22+SUMPRODUCT(($B$6:$B$70&lt;&gt;"")*($B$6:$B$70&lt;=$B47)*I$6:I$70))</f>
        <v/>
      </c>
      <c r="M47" s="18">
        <f>IF(AND($B47="",$C47=""),"",IF($B47="","check: transaction has no date",IF(AND($D47&lt;&gt;"Deposit",$D47&lt;&gt;"Bill"),"check: kind must be Deposit or Bill",IF($D47="Deposit",IF(OR($E47="",NOT(ISNUMBER($E47)),$E47&lt;1,$E47&gt;26),"check: pay period must be 1-26",IF($B47&lt;&gt;INDEX('Pay periods'!$D$6:$D$31,$E47),"check: date differs from that pay period's payday","ok")),IF($F47="","check: no amount entered",IF($F47&gt;0,"check: a bill should be negative",IF($F47=0,"check: amount is zero","ok")))))))</f>
        <v/>
      </c>
    </row>
    <row r="48">
      <c r="B48" s="20" t="n"/>
      <c r="C48" s="15" t="n"/>
      <c r="D48" s="15" t="n"/>
      <c r="E48" s="15" t="n"/>
      <c r="F48" s="21" t="n"/>
      <c r="G48" s="17">
        <f>IF($D48="Deposit",IFERROR(INDEX('Pay periods'!$I$6:$I$31,$E48),0),$F48)</f>
        <v/>
      </c>
      <c r="H48" s="17">
        <f>IF($D48="Deposit",IFERROR(INDEX('Pay periods'!$J$6:$J$31,$E48),0),$F48)</f>
        <v/>
      </c>
      <c r="I48" s="17">
        <f>IF($D48="Deposit",IFERROR(INDEX('Pay periods'!$K$6:$K$31,$E48),0),$F48)</f>
        <v/>
      </c>
      <c r="J48" s="17">
        <f>IF($B48="","",Inputs!$C$22+SUMPRODUCT(($B$6:$B$70&lt;&gt;"")*($B$6:$B$70&lt;=$B48)*G$6:G$70))</f>
        <v/>
      </c>
      <c r="K48" s="17">
        <f>IF($B48="","",Inputs!$C$22+SUMPRODUCT(($B$6:$B$70&lt;&gt;"")*($B$6:$B$70&lt;=$B48)*H$6:H$70))</f>
        <v/>
      </c>
      <c r="L48" s="17">
        <f>IF($B48="","",Inputs!$C$22+SUMPRODUCT(($B$6:$B$70&lt;&gt;"")*($B$6:$B$70&lt;=$B48)*I$6:I$70))</f>
        <v/>
      </c>
      <c r="M48" s="18">
        <f>IF(AND($B48="",$C48=""),"",IF($B48="","check: transaction has no date",IF(AND($D48&lt;&gt;"Deposit",$D48&lt;&gt;"Bill"),"check: kind must be Deposit or Bill",IF($D48="Deposit",IF(OR($E48="",NOT(ISNUMBER($E48)),$E48&lt;1,$E48&gt;26),"check: pay period must be 1-26",IF($B48&lt;&gt;INDEX('Pay periods'!$D$6:$D$31,$E48),"check: date differs from that pay period's payday","ok")),IF($F48="","check: no amount entered",IF($F48&gt;0,"check: a bill should be negative",IF($F48=0,"check: amount is zero","ok")))))))</f>
        <v/>
      </c>
    </row>
    <row r="49">
      <c r="B49" s="20" t="n"/>
      <c r="C49" s="15" t="n"/>
      <c r="D49" s="15" t="n"/>
      <c r="E49" s="15" t="n"/>
      <c r="F49" s="21" t="n"/>
      <c r="G49" s="17">
        <f>IF($D49="Deposit",IFERROR(INDEX('Pay periods'!$I$6:$I$31,$E49),0),$F49)</f>
        <v/>
      </c>
      <c r="H49" s="17">
        <f>IF($D49="Deposit",IFERROR(INDEX('Pay periods'!$J$6:$J$31,$E49),0),$F49)</f>
        <v/>
      </c>
      <c r="I49" s="17">
        <f>IF($D49="Deposit",IFERROR(INDEX('Pay periods'!$K$6:$K$31,$E49),0),$F49)</f>
        <v/>
      </c>
      <c r="J49" s="17">
        <f>IF($B49="","",Inputs!$C$22+SUMPRODUCT(($B$6:$B$70&lt;&gt;"")*($B$6:$B$70&lt;=$B49)*G$6:G$70))</f>
        <v/>
      </c>
      <c r="K49" s="17">
        <f>IF($B49="","",Inputs!$C$22+SUMPRODUCT(($B$6:$B$70&lt;&gt;"")*($B$6:$B$70&lt;=$B49)*H$6:H$70))</f>
        <v/>
      </c>
      <c r="L49" s="17">
        <f>IF($B49="","",Inputs!$C$22+SUMPRODUCT(($B$6:$B$70&lt;&gt;"")*($B$6:$B$70&lt;=$B49)*I$6:I$70))</f>
        <v/>
      </c>
      <c r="M49" s="18">
        <f>IF(AND($B49="",$C49=""),"",IF($B49="","check: transaction has no date",IF(AND($D49&lt;&gt;"Deposit",$D49&lt;&gt;"Bill"),"check: kind must be Deposit or Bill",IF($D49="Deposit",IF(OR($E49="",NOT(ISNUMBER($E49)),$E49&lt;1,$E49&gt;26),"check: pay period must be 1-26",IF($B49&lt;&gt;INDEX('Pay periods'!$D$6:$D$31,$E49),"check: date differs from that pay period's payday","ok")),IF($F49="","check: no amount entered",IF($F49&gt;0,"check: a bill should be negative",IF($F49=0,"check: amount is zero","ok")))))))</f>
        <v/>
      </c>
    </row>
    <row r="50">
      <c r="B50" s="20" t="n"/>
      <c r="C50" s="15" t="n"/>
      <c r="D50" s="15" t="n"/>
      <c r="E50" s="15" t="n"/>
      <c r="F50" s="21" t="n"/>
      <c r="G50" s="17">
        <f>IF($D50="Deposit",IFERROR(INDEX('Pay periods'!$I$6:$I$31,$E50),0),$F50)</f>
        <v/>
      </c>
      <c r="H50" s="17">
        <f>IF($D50="Deposit",IFERROR(INDEX('Pay periods'!$J$6:$J$31,$E50),0),$F50)</f>
        <v/>
      </c>
      <c r="I50" s="17">
        <f>IF($D50="Deposit",IFERROR(INDEX('Pay periods'!$K$6:$K$31,$E50),0),$F50)</f>
        <v/>
      </c>
      <c r="J50" s="17">
        <f>IF($B50="","",Inputs!$C$22+SUMPRODUCT(($B$6:$B$70&lt;&gt;"")*($B$6:$B$70&lt;=$B50)*G$6:G$70))</f>
        <v/>
      </c>
      <c r="K50" s="17">
        <f>IF($B50="","",Inputs!$C$22+SUMPRODUCT(($B$6:$B$70&lt;&gt;"")*($B$6:$B$70&lt;=$B50)*H$6:H$70))</f>
        <v/>
      </c>
      <c r="L50" s="17">
        <f>IF($B50="","",Inputs!$C$22+SUMPRODUCT(($B$6:$B$70&lt;&gt;"")*($B$6:$B$70&lt;=$B50)*I$6:I$70))</f>
        <v/>
      </c>
      <c r="M50" s="18">
        <f>IF(AND($B50="",$C50=""),"",IF($B50="","check: transaction has no date",IF(AND($D50&lt;&gt;"Deposit",$D50&lt;&gt;"Bill"),"check: kind must be Deposit or Bill",IF($D50="Deposit",IF(OR($E50="",NOT(ISNUMBER($E50)),$E50&lt;1,$E50&gt;26),"check: pay period must be 1-26",IF($B50&lt;&gt;INDEX('Pay periods'!$D$6:$D$31,$E50),"check: date differs from that pay period's payday","ok")),IF($F50="","check: no amount entered",IF($F50&gt;0,"check: a bill should be negative",IF($F50=0,"check: amount is zero","ok")))))))</f>
        <v/>
      </c>
    </row>
    <row r="51">
      <c r="B51" s="20" t="n"/>
      <c r="C51" s="15" t="n"/>
      <c r="D51" s="15" t="n"/>
      <c r="E51" s="15" t="n"/>
      <c r="F51" s="21" t="n"/>
      <c r="G51" s="17">
        <f>IF($D51="Deposit",IFERROR(INDEX('Pay periods'!$I$6:$I$31,$E51),0),$F51)</f>
        <v/>
      </c>
      <c r="H51" s="17">
        <f>IF($D51="Deposit",IFERROR(INDEX('Pay periods'!$J$6:$J$31,$E51),0),$F51)</f>
        <v/>
      </c>
      <c r="I51" s="17">
        <f>IF($D51="Deposit",IFERROR(INDEX('Pay periods'!$K$6:$K$31,$E51),0),$F51)</f>
        <v/>
      </c>
      <c r="J51" s="17">
        <f>IF($B51="","",Inputs!$C$22+SUMPRODUCT(($B$6:$B$70&lt;&gt;"")*($B$6:$B$70&lt;=$B51)*G$6:G$70))</f>
        <v/>
      </c>
      <c r="K51" s="17">
        <f>IF($B51="","",Inputs!$C$22+SUMPRODUCT(($B$6:$B$70&lt;&gt;"")*($B$6:$B$70&lt;=$B51)*H$6:H$70))</f>
        <v/>
      </c>
      <c r="L51" s="17">
        <f>IF($B51="","",Inputs!$C$22+SUMPRODUCT(($B$6:$B$70&lt;&gt;"")*($B$6:$B$70&lt;=$B51)*I$6:I$70))</f>
        <v/>
      </c>
      <c r="M51" s="18">
        <f>IF(AND($B51="",$C51=""),"",IF($B51="","check: transaction has no date",IF(AND($D51&lt;&gt;"Deposit",$D51&lt;&gt;"Bill"),"check: kind must be Deposit or Bill",IF($D51="Deposit",IF(OR($E51="",NOT(ISNUMBER($E51)),$E51&lt;1,$E51&gt;26),"check: pay period must be 1-26",IF($B51&lt;&gt;INDEX('Pay periods'!$D$6:$D$31,$E51),"check: date differs from that pay period's payday","ok")),IF($F51="","check: no amount entered",IF($F51&gt;0,"check: a bill should be negative",IF($F51=0,"check: amount is zero","ok")))))))</f>
        <v/>
      </c>
    </row>
    <row r="52">
      <c r="B52" s="20" t="n"/>
      <c r="C52" s="15" t="n"/>
      <c r="D52" s="15" t="n"/>
      <c r="E52" s="15" t="n"/>
      <c r="F52" s="21" t="n"/>
      <c r="G52" s="17">
        <f>IF($D52="Deposit",IFERROR(INDEX('Pay periods'!$I$6:$I$31,$E52),0),$F52)</f>
        <v/>
      </c>
      <c r="H52" s="17">
        <f>IF($D52="Deposit",IFERROR(INDEX('Pay periods'!$J$6:$J$31,$E52),0),$F52)</f>
        <v/>
      </c>
      <c r="I52" s="17">
        <f>IF($D52="Deposit",IFERROR(INDEX('Pay periods'!$K$6:$K$31,$E52),0),$F52)</f>
        <v/>
      </c>
      <c r="J52" s="17">
        <f>IF($B52="","",Inputs!$C$22+SUMPRODUCT(($B$6:$B$70&lt;&gt;"")*($B$6:$B$70&lt;=$B52)*G$6:G$70))</f>
        <v/>
      </c>
      <c r="K52" s="17">
        <f>IF($B52="","",Inputs!$C$22+SUMPRODUCT(($B$6:$B$70&lt;&gt;"")*($B$6:$B$70&lt;=$B52)*H$6:H$70))</f>
        <v/>
      </c>
      <c r="L52" s="17">
        <f>IF($B52="","",Inputs!$C$22+SUMPRODUCT(($B$6:$B$70&lt;&gt;"")*($B$6:$B$70&lt;=$B52)*I$6:I$70))</f>
        <v/>
      </c>
      <c r="M52" s="18">
        <f>IF(AND($B52="",$C52=""),"",IF($B52="","check: transaction has no date",IF(AND($D52&lt;&gt;"Deposit",$D52&lt;&gt;"Bill"),"check: kind must be Deposit or Bill",IF($D52="Deposit",IF(OR($E52="",NOT(ISNUMBER($E52)),$E52&lt;1,$E52&gt;26),"check: pay period must be 1-26",IF($B52&lt;&gt;INDEX('Pay periods'!$D$6:$D$31,$E52),"check: date differs from that pay period's payday","ok")),IF($F52="","check: no amount entered",IF($F52&gt;0,"check: a bill should be negative",IF($F52=0,"check: amount is zero","ok")))))))</f>
        <v/>
      </c>
    </row>
    <row r="53">
      <c r="B53" s="20" t="n"/>
      <c r="C53" s="15" t="n"/>
      <c r="D53" s="15" t="n"/>
      <c r="E53" s="15" t="n"/>
      <c r="F53" s="21" t="n"/>
      <c r="G53" s="17">
        <f>IF($D53="Deposit",IFERROR(INDEX('Pay periods'!$I$6:$I$31,$E53),0),$F53)</f>
        <v/>
      </c>
      <c r="H53" s="17">
        <f>IF($D53="Deposit",IFERROR(INDEX('Pay periods'!$J$6:$J$31,$E53),0),$F53)</f>
        <v/>
      </c>
      <c r="I53" s="17">
        <f>IF($D53="Deposit",IFERROR(INDEX('Pay periods'!$K$6:$K$31,$E53),0),$F53)</f>
        <v/>
      </c>
      <c r="J53" s="17">
        <f>IF($B53="","",Inputs!$C$22+SUMPRODUCT(($B$6:$B$70&lt;&gt;"")*($B$6:$B$70&lt;=$B53)*G$6:G$70))</f>
        <v/>
      </c>
      <c r="K53" s="17">
        <f>IF($B53="","",Inputs!$C$22+SUMPRODUCT(($B$6:$B$70&lt;&gt;"")*($B$6:$B$70&lt;=$B53)*H$6:H$70))</f>
        <v/>
      </c>
      <c r="L53" s="17">
        <f>IF($B53="","",Inputs!$C$22+SUMPRODUCT(($B$6:$B$70&lt;&gt;"")*($B$6:$B$70&lt;=$B53)*I$6:I$70))</f>
        <v/>
      </c>
      <c r="M53" s="18">
        <f>IF(AND($B53="",$C53=""),"",IF($B53="","check: transaction has no date",IF(AND($D53&lt;&gt;"Deposit",$D53&lt;&gt;"Bill"),"check: kind must be Deposit or Bill",IF($D53="Deposit",IF(OR($E53="",NOT(ISNUMBER($E53)),$E53&lt;1,$E53&gt;26),"check: pay period must be 1-26",IF($B53&lt;&gt;INDEX('Pay periods'!$D$6:$D$31,$E53),"check: date differs from that pay period's payday","ok")),IF($F53="","check: no amount entered",IF($F53&gt;0,"check: a bill should be negative",IF($F53=0,"check: amount is zero","ok")))))))</f>
        <v/>
      </c>
    </row>
    <row r="54">
      <c r="B54" s="20" t="n"/>
      <c r="C54" s="15" t="n"/>
      <c r="D54" s="15" t="n"/>
      <c r="E54" s="15" t="n"/>
      <c r="F54" s="21" t="n"/>
      <c r="G54" s="17">
        <f>IF($D54="Deposit",IFERROR(INDEX('Pay periods'!$I$6:$I$31,$E54),0),$F54)</f>
        <v/>
      </c>
      <c r="H54" s="17">
        <f>IF($D54="Deposit",IFERROR(INDEX('Pay periods'!$J$6:$J$31,$E54),0),$F54)</f>
        <v/>
      </c>
      <c r="I54" s="17">
        <f>IF($D54="Deposit",IFERROR(INDEX('Pay periods'!$K$6:$K$31,$E54),0),$F54)</f>
        <v/>
      </c>
      <c r="J54" s="17">
        <f>IF($B54="","",Inputs!$C$22+SUMPRODUCT(($B$6:$B$70&lt;&gt;"")*($B$6:$B$70&lt;=$B54)*G$6:G$70))</f>
        <v/>
      </c>
      <c r="K54" s="17">
        <f>IF($B54="","",Inputs!$C$22+SUMPRODUCT(($B$6:$B$70&lt;&gt;"")*($B$6:$B$70&lt;=$B54)*H$6:H$70))</f>
        <v/>
      </c>
      <c r="L54" s="17">
        <f>IF($B54="","",Inputs!$C$22+SUMPRODUCT(($B$6:$B$70&lt;&gt;"")*($B$6:$B$70&lt;=$B54)*I$6:I$70))</f>
        <v/>
      </c>
      <c r="M54" s="18">
        <f>IF(AND($B54="",$C54=""),"",IF($B54="","check: transaction has no date",IF(AND($D54&lt;&gt;"Deposit",$D54&lt;&gt;"Bill"),"check: kind must be Deposit or Bill",IF($D54="Deposit",IF(OR($E54="",NOT(ISNUMBER($E54)),$E54&lt;1,$E54&gt;26),"check: pay period must be 1-26",IF($B54&lt;&gt;INDEX('Pay periods'!$D$6:$D$31,$E54),"check: date differs from that pay period's payday","ok")),IF($F54="","check: no amount entered",IF($F54&gt;0,"check: a bill should be negative",IF($F54=0,"check: amount is zero","ok")))))))</f>
        <v/>
      </c>
    </row>
    <row r="55">
      <c r="B55" s="20" t="n"/>
      <c r="C55" s="15" t="n"/>
      <c r="D55" s="15" t="n"/>
      <c r="E55" s="15" t="n"/>
      <c r="F55" s="21" t="n"/>
      <c r="G55" s="17">
        <f>IF($D55="Deposit",IFERROR(INDEX('Pay periods'!$I$6:$I$31,$E55),0),$F55)</f>
        <v/>
      </c>
      <c r="H55" s="17">
        <f>IF($D55="Deposit",IFERROR(INDEX('Pay periods'!$J$6:$J$31,$E55),0),$F55)</f>
        <v/>
      </c>
      <c r="I55" s="17">
        <f>IF($D55="Deposit",IFERROR(INDEX('Pay periods'!$K$6:$K$31,$E55),0),$F55)</f>
        <v/>
      </c>
      <c r="J55" s="17">
        <f>IF($B55="","",Inputs!$C$22+SUMPRODUCT(($B$6:$B$70&lt;&gt;"")*($B$6:$B$70&lt;=$B55)*G$6:G$70))</f>
        <v/>
      </c>
      <c r="K55" s="17">
        <f>IF($B55="","",Inputs!$C$22+SUMPRODUCT(($B$6:$B$70&lt;&gt;"")*($B$6:$B$70&lt;=$B55)*H$6:H$70))</f>
        <v/>
      </c>
      <c r="L55" s="17">
        <f>IF($B55="","",Inputs!$C$22+SUMPRODUCT(($B$6:$B$70&lt;&gt;"")*($B$6:$B$70&lt;=$B55)*I$6:I$70))</f>
        <v/>
      </c>
      <c r="M55" s="18">
        <f>IF(AND($B55="",$C55=""),"",IF($B55="","check: transaction has no date",IF(AND($D55&lt;&gt;"Deposit",$D55&lt;&gt;"Bill"),"check: kind must be Deposit or Bill",IF($D55="Deposit",IF(OR($E55="",NOT(ISNUMBER($E55)),$E55&lt;1,$E55&gt;26),"check: pay period must be 1-26",IF($B55&lt;&gt;INDEX('Pay periods'!$D$6:$D$31,$E55),"check: date differs from that pay period's payday","ok")),IF($F55="","check: no amount entered",IF($F55&gt;0,"check: a bill should be negative",IF($F55=0,"check: amount is zero","ok")))))))</f>
        <v/>
      </c>
    </row>
    <row r="56">
      <c r="B56" s="20" t="n"/>
      <c r="C56" s="15" t="n"/>
      <c r="D56" s="15" t="n"/>
      <c r="E56" s="15" t="n"/>
      <c r="F56" s="21" t="n"/>
      <c r="G56" s="17">
        <f>IF($D56="Deposit",IFERROR(INDEX('Pay periods'!$I$6:$I$31,$E56),0),$F56)</f>
        <v/>
      </c>
      <c r="H56" s="17">
        <f>IF($D56="Deposit",IFERROR(INDEX('Pay periods'!$J$6:$J$31,$E56),0),$F56)</f>
        <v/>
      </c>
      <c r="I56" s="17">
        <f>IF($D56="Deposit",IFERROR(INDEX('Pay periods'!$K$6:$K$31,$E56),0),$F56)</f>
        <v/>
      </c>
      <c r="J56" s="17">
        <f>IF($B56="","",Inputs!$C$22+SUMPRODUCT(($B$6:$B$70&lt;&gt;"")*($B$6:$B$70&lt;=$B56)*G$6:G$70))</f>
        <v/>
      </c>
      <c r="K56" s="17">
        <f>IF($B56="","",Inputs!$C$22+SUMPRODUCT(($B$6:$B$70&lt;&gt;"")*($B$6:$B$70&lt;=$B56)*H$6:H$70))</f>
        <v/>
      </c>
      <c r="L56" s="17">
        <f>IF($B56="","",Inputs!$C$22+SUMPRODUCT(($B$6:$B$70&lt;&gt;"")*($B$6:$B$70&lt;=$B56)*I$6:I$70))</f>
        <v/>
      </c>
      <c r="M56" s="18">
        <f>IF(AND($B56="",$C56=""),"",IF($B56="","check: transaction has no date",IF(AND($D56&lt;&gt;"Deposit",$D56&lt;&gt;"Bill"),"check: kind must be Deposit or Bill",IF($D56="Deposit",IF(OR($E56="",NOT(ISNUMBER($E56)),$E56&lt;1,$E56&gt;26),"check: pay period must be 1-26",IF($B56&lt;&gt;INDEX('Pay periods'!$D$6:$D$31,$E56),"check: date differs from that pay period's payday","ok")),IF($F56="","check: no amount entered",IF($F56&gt;0,"check: a bill should be negative",IF($F56=0,"check: amount is zero","ok")))))))</f>
        <v/>
      </c>
    </row>
    <row r="57">
      <c r="B57" s="20" t="n"/>
      <c r="C57" s="15" t="n"/>
      <c r="D57" s="15" t="n"/>
      <c r="E57" s="15" t="n"/>
      <c r="F57" s="21" t="n"/>
      <c r="G57" s="17">
        <f>IF($D57="Deposit",IFERROR(INDEX('Pay periods'!$I$6:$I$31,$E57),0),$F57)</f>
        <v/>
      </c>
      <c r="H57" s="17">
        <f>IF($D57="Deposit",IFERROR(INDEX('Pay periods'!$J$6:$J$31,$E57),0),$F57)</f>
        <v/>
      </c>
      <c r="I57" s="17">
        <f>IF($D57="Deposit",IFERROR(INDEX('Pay periods'!$K$6:$K$31,$E57),0),$F57)</f>
        <v/>
      </c>
      <c r="J57" s="17">
        <f>IF($B57="","",Inputs!$C$22+SUMPRODUCT(($B$6:$B$70&lt;&gt;"")*($B$6:$B$70&lt;=$B57)*G$6:G$70))</f>
        <v/>
      </c>
      <c r="K57" s="17">
        <f>IF($B57="","",Inputs!$C$22+SUMPRODUCT(($B$6:$B$70&lt;&gt;"")*($B$6:$B$70&lt;=$B57)*H$6:H$70))</f>
        <v/>
      </c>
      <c r="L57" s="17">
        <f>IF($B57="","",Inputs!$C$22+SUMPRODUCT(($B$6:$B$70&lt;&gt;"")*($B$6:$B$70&lt;=$B57)*I$6:I$70))</f>
        <v/>
      </c>
      <c r="M57" s="18">
        <f>IF(AND($B57="",$C57=""),"",IF($B57="","check: transaction has no date",IF(AND($D57&lt;&gt;"Deposit",$D57&lt;&gt;"Bill"),"check: kind must be Deposit or Bill",IF($D57="Deposit",IF(OR($E57="",NOT(ISNUMBER($E57)),$E57&lt;1,$E57&gt;26),"check: pay period must be 1-26",IF($B57&lt;&gt;INDEX('Pay periods'!$D$6:$D$31,$E57),"check: date differs from that pay period's payday","ok")),IF($F57="","check: no amount entered",IF($F57&gt;0,"check: a bill should be negative",IF($F57=0,"check: amount is zero","ok")))))))</f>
        <v/>
      </c>
    </row>
    <row r="58">
      <c r="B58" s="20" t="n"/>
      <c r="C58" s="15" t="n"/>
      <c r="D58" s="15" t="n"/>
      <c r="E58" s="15" t="n"/>
      <c r="F58" s="21" t="n"/>
      <c r="G58" s="17">
        <f>IF($D58="Deposit",IFERROR(INDEX('Pay periods'!$I$6:$I$31,$E58),0),$F58)</f>
        <v/>
      </c>
      <c r="H58" s="17">
        <f>IF($D58="Deposit",IFERROR(INDEX('Pay periods'!$J$6:$J$31,$E58),0),$F58)</f>
        <v/>
      </c>
      <c r="I58" s="17">
        <f>IF($D58="Deposit",IFERROR(INDEX('Pay periods'!$K$6:$K$31,$E58),0),$F58)</f>
        <v/>
      </c>
      <c r="J58" s="17">
        <f>IF($B58="","",Inputs!$C$22+SUMPRODUCT(($B$6:$B$70&lt;&gt;"")*($B$6:$B$70&lt;=$B58)*G$6:G$70))</f>
        <v/>
      </c>
      <c r="K58" s="17">
        <f>IF($B58="","",Inputs!$C$22+SUMPRODUCT(($B$6:$B$70&lt;&gt;"")*($B$6:$B$70&lt;=$B58)*H$6:H$70))</f>
        <v/>
      </c>
      <c r="L58" s="17">
        <f>IF($B58="","",Inputs!$C$22+SUMPRODUCT(($B$6:$B$70&lt;&gt;"")*($B$6:$B$70&lt;=$B58)*I$6:I$70))</f>
        <v/>
      </c>
      <c r="M58" s="18">
        <f>IF(AND($B58="",$C58=""),"",IF($B58="","check: transaction has no date",IF(AND($D58&lt;&gt;"Deposit",$D58&lt;&gt;"Bill"),"check: kind must be Deposit or Bill",IF($D58="Deposit",IF(OR($E58="",NOT(ISNUMBER($E58)),$E58&lt;1,$E58&gt;26),"check: pay period must be 1-26",IF($B58&lt;&gt;INDEX('Pay periods'!$D$6:$D$31,$E58),"check: date differs from that pay period's payday","ok")),IF($F58="","check: no amount entered",IF($F58&gt;0,"check: a bill should be negative",IF($F58=0,"check: amount is zero","ok")))))))</f>
        <v/>
      </c>
    </row>
    <row r="59">
      <c r="B59" s="20" t="n"/>
      <c r="C59" s="15" t="n"/>
      <c r="D59" s="15" t="n"/>
      <c r="E59" s="15" t="n"/>
      <c r="F59" s="21" t="n"/>
      <c r="G59" s="17">
        <f>IF($D59="Deposit",IFERROR(INDEX('Pay periods'!$I$6:$I$31,$E59),0),$F59)</f>
        <v/>
      </c>
      <c r="H59" s="17">
        <f>IF($D59="Deposit",IFERROR(INDEX('Pay periods'!$J$6:$J$31,$E59),0),$F59)</f>
        <v/>
      </c>
      <c r="I59" s="17">
        <f>IF($D59="Deposit",IFERROR(INDEX('Pay periods'!$K$6:$K$31,$E59),0),$F59)</f>
        <v/>
      </c>
      <c r="J59" s="17">
        <f>IF($B59="","",Inputs!$C$22+SUMPRODUCT(($B$6:$B$70&lt;&gt;"")*($B$6:$B$70&lt;=$B59)*G$6:G$70))</f>
        <v/>
      </c>
      <c r="K59" s="17">
        <f>IF($B59="","",Inputs!$C$22+SUMPRODUCT(($B$6:$B$70&lt;&gt;"")*($B$6:$B$70&lt;=$B59)*H$6:H$70))</f>
        <v/>
      </c>
      <c r="L59" s="17">
        <f>IF($B59="","",Inputs!$C$22+SUMPRODUCT(($B$6:$B$70&lt;&gt;"")*($B$6:$B$70&lt;=$B59)*I$6:I$70))</f>
        <v/>
      </c>
      <c r="M59" s="18">
        <f>IF(AND($B59="",$C59=""),"",IF($B59="","check: transaction has no date",IF(AND($D59&lt;&gt;"Deposit",$D59&lt;&gt;"Bill"),"check: kind must be Deposit or Bill",IF($D59="Deposit",IF(OR($E59="",NOT(ISNUMBER($E59)),$E59&lt;1,$E59&gt;26),"check: pay period must be 1-26",IF($B59&lt;&gt;INDEX('Pay periods'!$D$6:$D$31,$E59),"check: date differs from that pay period's payday","ok")),IF($F59="","check: no amount entered",IF($F59&gt;0,"check: a bill should be negative",IF($F59=0,"check: amount is zero","ok")))))))</f>
        <v/>
      </c>
    </row>
    <row r="60">
      <c r="B60" s="20" t="n"/>
      <c r="C60" s="15" t="n"/>
      <c r="D60" s="15" t="n"/>
      <c r="E60" s="15" t="n"/>
      <c r="F60" s="21" t="n"/>
      <c r="G60" s="17">
        <f>IF($D60="Deposit",IFERROR(INDEX('Pay periods'!$I$6:$I$31,$E60),0),$F60)</f>
        <v/>
      </c>
      <c r="H60" s="17">
        <f>IF($D60="Deposit",IFERROR(INDEX('Pay periods'!$J$6:$J$31,$E60),0),$F60)</f>
        <v/>
      </c>
      <c r="I60" s="17">
        <f>IF($D60="Deposit",IFERROR(INDEX('Pay periods'!$K$6:$K$31,$E60),0),$F60)</f>
        <v/>
      </c>
      <c r="J60" s="17">
        <f>IF($B60="","",Inputs!$C$22+SUMPRODUCT(($B$6:$B$70&lt;&gt;"")*($B$6:$B$70&lt;=$B60)*G$6:G$70))</f>
        <v/>
      </c>
      <c r="K60" s="17">
        <f>IF($B60="","",Inputs!$C$22+SUMPRODUCT(($B$6:$B$70&lt;&gt;"")*($B$6:$B$70&lt;=$B60)*H$6:H$70))</f>
        <v/>
      </c>
      <c r="L60" s="17">
        <f>IF($B60="","",Inputs!$C$22+SUMPRODUCT(($B$6:$B$70&lt;&gt;"")*($B$6:$B$70&lt;=$B60)*I$6:I$70))</f>
        <v/>
      </c>
      <c r="M60" s="18">
        <f>IF(AND($B60="",$C60=""),"",IF($B60="","check: transaction has no date",IF(AND($D60&lt;&gt;"Deposit",$D60&lt;&gt;"Bill"),"check: kind must be Deposit or Bill",IF($D60="Deposit",IF(OR($E60="",NOT(ISNUMBER($E60)),$E60&lt;1,$E60&gt;26),"check: pay period must be 1-26",IF($B60&lt;&gt;INDEX('Pay periods'!$D$6:$D$31,$E60),"check: date differs from that pay period's payday","ok")),IF($F60="","check: no amount entered",IF($F60&gt;0,"check: a bill should be negative",IF($F60=0,"check: amount is zero","ok")))))))</f>
        <v/>
      </c>
    </row>
    <row r="61">
      <c r="B61" s="20" t="n"/>
      <c r="C61" s="15" t="n"/>
      <c r="D61" s="15" t="n"/>
      <c r="E61" s="15" t="n"/>
      <c r="F61" s="21" t="n"/>
      <c r="G61" s="17">
        <f>IF($D61="Deposit",IFERROR(INDEX('Pay periods'!$I$6:$I$31,$E61),0),$F61)</f>
        <v/>
      </c>
      <c r="H61" s="17">
        <f>IF($D61="Deposit",IFERROR(INDEX('Pay periods'!$J$6:$J$31,$E61),0),$F61)</f>
        <v/>
      </c>
      <c r="I61" s="17">
        <f>IF($D61="Deposit",IFERROR(INDEX('Pay periods'!$K$6:$K$31,$E61),0),$F61)</f>
        <v/>
      </c>
      <c r="J61" s="17">
        <f>IF($B61="","",Inputs!$C$22+SUMPRODUCT(($B$6:$B$70&lt;&gt;"")*($B$6:$B$70&lt;=$B61)*G$6:G$70))</f>
        <v/>
      </c>
      <c r="K61" s="17">
        <f>IF($B61="","",Inputs!$C$22+SUMPRODUCT(($B$6:$B$70&lt;&gt;"")*($B$6:$B$70&lt;=$B61)*H$6:H$70))</f>
        <v/>
      </c>
      <c r="L61" s="17">
        <f>IF($B61="","",Inputs!$C$22+SUMPRODUCT(($B$6:$B$70&lt;&gt;"")*($B$6:$B$70&lt;=$B61)*I$6:I$70))</f>
        <v/>
      </c>
      <c r="M61" s="18">
        <f>IF(AND($B61="",$C61=""),"",IF($B61="","check: transaction has no date",IF(AND($D61&lt;&gt;"Deposit",$D61&lt;&gt;"Bill"),"check: kind must be Deposit or Bill",IF($D61="Deposit",IF(OR($E61="",NOT(ISNUMBER($E61)),$E61&lt;1,$E61&gt;26),"check: pay period must be 1-26",IF($B61&lt;&gt;INDEX('Pay periods'!$D$6:$D$31,$E61),"check: date differs from that pay period's payday","ok")),IF($F61="","check: no amount entered",IF($F61&gt;0,"check: a bill should be negative",IF($F61=0,"check: amount is zero","ok")))))))</f>
        <v/>
      </c>
    </row>
    <row r="62">
      <c r="B62" s="20" t="n"/>
      <c r="C62" s="15" t="n"/>
      <c r="D62" s="15" t="n"/>
      <c r="E62" s="15" t="n"/>
      <c r="F62" s="21" t="n"/>
      <c r="G62" s="17">
        <f>IF($D62="Deposit",IFERROR(INDEX('Pay periods'!$I$6:$I$31,$E62),0),$F62)</f>
        <v/>
      </c>
      <c r="H62" s="17">
        <f>IF($D62="Deposit",IFERROR(INDEX('Pay periods'!$J$6:$J$31,$E62),0),$F62)</f>
        <v/>
      </c>
      <c r="I62" s="17">
        <f>IF($D62="Deposit",IFERROR(INDEX('Pay periods'!$K$6:$K$31,$E62),0),$F62)</f>
        <v/>
      </c>
      <c r="J62" s="17">
        <f>IF($B62="","",Inputs!$C$22+SUMPRODUCT(($B$6:$B$70&lt;&gt;"")*($B$6:$B$70&lt;=$B62)*G$6:G$70))</f>
        <v/>
      </c>
      <c r="K62" s="17">
        <f>IF($B62="","",Inputs!$C$22+SUMPRODUCT(($B$6:$B$70&lt;&gt;"")*($B$6:$B$70&lt;=$B62)*H$6:H$70))</f>
        <v/>
      </c>
      <c r="L62" s="17">
        <f>IF($B62="","",Inputs!$C$22+SUMPRODUCT(($B$6:$B$70&lt;&gt;"")*($B$6:$B$70&lt;=$B62)*I$6:I$70))</f>
        <v/>
      </c>
      <c r="M62" s="18">
        <f>IF(AND($B62="",$C62=""),"",IF($B62="","check: transaction has no date",IF(AND($D62&lt;&gt;"Deposit",$D62&lt;&gt;"Bill"),"check: kind must be Deposit or Bill",IF($D62="Deposit",IF(OR($E62="",NOT(ISNUMBER($E62)),$E62&lt;1,$E62&gt;26),"check: pay period must be 1-26",IF($B62&lt;&gt;INDEX('Pay periods'!$D$6:$D$31,$E62),"check: date differs from that pay period's payday","ok")),IF($F62="","check: no amount entered",IF($F62&gt;0,"check: a bill should be negative",IF($F62=0,"check: amount is zero","ok")))))))</f>
        <v/>
      </c>
    </row>
    <row r="63">
      <c r="B63" s="20" t="n"/>
      <c r="C63" s="15" t="n"/>
      <c r="D63" s="15" t="n"/>
      <c r="E63" s="15" t="n"/>
      <c r="F63" s="21" t="n"/>
      <c r="G63" s="17">
        <f>IF($D63="Deposit",IFERROR(INDEX('Pay periods'!$I$6:$I$31,$E63),0),$F63)</f>
        <v/>
      </c>
      <c r="H63" s="17">
        <f>IF($D63="Deposit",IFERROR(INDEX('Pay periods'!$J$6:$J$31,$E63),0),$F63)</f>
        <v/>
      </c>
      <c r="I63" s="17">
        <f>IF($D63="Deposit",IFERROR(INDEX('Pay periods'!$K$6:$K$31,$E63),0),$F63)</f>
        <v/>
      </c>
      <c r="J63" s="17">
        <f>IF($B63="","",Inputs!$C$22+SUMPRODUCT(($B$6:$B$70&lt;&gt;"")*($B$6:$B$70&lt;=$B63)*G$6:G$70))</f>
        <v/>
      </c>
      <c r="K63" s="17">
        <f>IF($B63="","",Inputs!$C$22+SUMPRODUCT(($B$6:$B$70&lt;&gt;"")*($B$6:$B$70&lt;=$B63)*H$6:H$70))</f>
        <v/>
      </c>
      <c r="L63" s="17">
        <f>IF($B63="","",Inputs!$C$22+SUMPRODUCT(($B$6:$B$70&lt;&gt;"")*($B$6:$B$70&lt;=$B63)*I$6:I$70))</f>
        <v/>
      </c>
      <c r="M63" s="18">
        <f>IF(AND($B63="",$C63=""),"",IF($B63="","check: transaction has no date",IF(AND($D63&lt;&gt;"Deposit",$D63&lt;&gt;"Bill"),"check: kind must be Deposit or Bill",IF($D63="Deposit",IF(OR($E63="",NOT(ISNUMBER($E63)),$E63&lt;1,$E63&gt;26),"check: pay period must be 1-26",IF($B63&lt;&gt;INDEX('Pay periods'!$D$6:$D$31,$E63),"check: date differs from that pay period's payday","ok")),IF($F63="","check: no amount entered",IF($F63&gt;0,"check: a bill should be negative",IF($F63=0,"check: amount is zero","ok")))))))</f>
        <v/>
      </c>
    </row>
    <row r="64">
      <c r="B64" s="20" t="n"/>
      <c r="C64" s="15" t="n"/>
      <c r="D64" s="15" t="n"/>
      <c r="E64" s="15" t="n"/>
      <c r="F64" s="21" t="n"/>
      <c r="G64" s="17">
        <f>IF($D64="Deposit",IFERROR(INDEX('Pay periods'!$I$6:$I$31,$E64),0),$F64)</f>
        <v/>
      </c>
      <c r="H64" s="17">
        <f>IF($D64="Deposit",IFERROR(INDEX('Pay periods'!$J$6:$J$31,$E64),0),$F64)</f>
        <v/>
      </c>
      <c r="I64" s="17">
        <f>IF($D64="Deposit",IFERROR(INDEX('Pay periods'!$K$6:$K$31,$E64),0),$F64)</f>
        <v/>
      </c>
      <c r="J64" s="17">
        <f>IF($B64="","",Inputs!$C$22+SUMPRODUCT(($B$6:$B$70&lt;&gt;"")*($B$6:$B$70&lt;=$B64)*G$6:G$70))</f>
        <v/>
      </c>
      <c r="K64" s="17">
        <f>IF($B64="","",Inputs!$C$22+SUMPRODUCT(($B$6:$B$70&lt;&gt;"")*($B$6:$B$70&lt;=$B64)*H$6:H$70))</f>
        <v/>
      </c>
      <c r="L64" s="17">
        <f>IF($B64="","",Inputs!$C$22+SUMPRODUCT(($B$6:$B$70&lt;&gt;"")*($B$6:$B$70&lt;=$B64)*I$6:I$70))</f>
        <v/>
      </c>
      <c r="M64" s="18">
        <f>IF(AND($B64="",$C64=""),"",IF($B64="","check: transaction has no date",IF(AND($D64&lt;&gt;"Deposit",$D64&lt;&gt;"Bill"),"check: kind must be Deposit or Bill",IF($D64="Deposit",IF(OR($E64="",NOT(ISNUMBER($E64)),$E64&lt;1,$E64&gt;26),"check: pay period must be 1-26",IF($B64&lt;&gt;INDEX('Pay periods'!$D$6:$D$31,$E64),"check: date differs from that pay period's payday","ok")),IF($F64="","check: no amount entered",IF($F64&gt;0,"check: a bill should be negative",IF($F64=0,"check: amount is zero","ok")))))))</f>
        <v/>
      </c>
    </row>
    <row r="65">
      <c r="B65" s="20" t="n"/>
      <c r="C65" s="15" t="n"/>
      <c r="D65" s="15" t="n"/>
      <c r="E65" s="15" t="n"/>
      <c r="F65" s="21" t="n"/>
      <c r="G65" s="17">
        <f>IF($D65="Deposit",IFERROR(INDEX('Pay periods'!$I$6:$I$31,$E65),0),$F65)</f>
        <v/>
      </c>
      <c r="H65" s="17">
        <f>IF($D65="Deposit",IFERROR(INDEX('Pay periods'!$J$6:$J$31,$E65),0),$F65)</f>
        <v/>
      </c>
      <c r="I65" s="17">
        <f>IF($D65="Deposit",IFERROR(INDEX('Pay periods'!$K$6:$K$31,$E65),0),$F65)</f>
        <v/>
      </c>
      <c r="J65" s="17">
        <f>IF($B65="","",Inputs!$C$22+SUMPRODUCT(($B$6:$B$70&lt;&gt;"")*($B$6:$B$70&lt;=$B65)*G$6:G$70))</f>
        <v/>
      </c>
      <c r="K65" s="17">
        <f>IF($B65="","",Inputs!$C$22+SUMPRODUCT(($B$6:$B$70&lt;&gt;"")*($B$6:$B$70&lt;=$B65)*H$6:H$70))</f>
        <v/>
      </c>
      <c r="L65" s="17">
        <f>IF($B65="","",Inputs!$C$22+SUMPRODUCT(($B$6:$B$70&lt;&gt;"")*($B$6:$B$70&lt;=$B65)*I$6:I$70))</f>
        <v/>
      </c>
      <c r="M65" s="18">
        <f>IF(AND($B65="",$C65=""),"",IF($B65="","check: transaction has no date",IF(AND($D65&lt;&gt;"Deposit",$D65&lt;&gt;"Bill"),"check: kind must be Deposit or Bill",IF($D65="Deposit",IF(OR($E65="",NOT(ISNUMBER($E65)),$E65&lt;1,$E65&gt;26),"check: pay period must be 1-26",IF($B65&lt;&gt;INDEX('Pay periods'!$D$6:$D$31,$E65),"check: date differs from that pay period's payday","ok")),IF($F65="","check: no amount entered",IF($F65&gt;0,"check: a bill should be negative",IF($F65=0,"check: amount is zero","ok")))))))</f>
        <v/>
      </c>
    </row>
    <row r="66">
      <c r="B66" s="20" t="n"/>
      <c r="C66" s="15" t="n"/>
      <c r="D66" s="15" t="n"/>
      <c r="E66" s="15" t="n"/>
      <c r="F66" s="21" t="n"/>
      <c r="G66" s="17">
        <f>IF($D66="Deposit",IFERROR(INDEX('Pay periods'!$I$6:$I$31,$E66),0),$F66)</f>
        <v/>
      </c>
      <c r="H66" s="17">
        <f>IF($D66="Deposit",IFERROR(INDEX('Pay periods'!$J$6:$J$31,$E66),0),$F66)</f>
        <v/>
      </c>
      <c r="I66" s="17">
        <f>IF($D66="Deposit",IFERROR(INDEX('Pay periods'!$K$6:$K$31,$E66),0),$F66)</f>
        <v/>
      </c>
      <c r="J66" s="17">
        <f>IF($B66="","",Inputs!$C$22+SUMPRODUCT(($B$6:$B$70&lt;&gt;"")*($B$6:$B$70&lt;=$B66)*G$6:G$70))</f>
        <v/>
      </c>
      <c r="K66" s="17">
        <f>IF($B66="","",Inputs!$C$22+SUMPRODUCT(($B$6:$B$70&lt;&gt;"")*($B$6:$B$70&lt;=$B66)*H$6:H$70))</f>
        <v/>
      </c>
      <c r="L66" s="17">
        <f>IF($B66="","",Inputs!$C$22+SUMPRODUCT(($B$6:$B$70&lt;&gt;"")*($B$6:$B$70&lt;=$B66)*I$6:I$70))</f>
        <v/>
      </c>
      <c r="M66" s="18">
        <f>IF(AND($B66="",$C66=""),"",IF($B66="","check: transaction has no date",IF(AND($D66&lt;&gt;"Deposit",$D66&lt;&gt;"Bill"),"check: kind must be Deposit or Bill",IF($D66="Deposit",IF(OR($E66="",NOT(ISNUMBER($E66)),$E66&lt;1,$E66&gt;26),"check: pay period must be 1-26",IF($B66&lt;&gt;INDEX('Pay periods'!$D$6:$D$31,$E66),"check: date differs from that pay period's payday","ok")),IF($F66="","check: no amount entered",IF($F66&gt;0,"check: a bill should be negative",IF($F66=0,"check: amount is zero","ok")))))))</f>
        <v/>
      </c>
    </row>
    <row r="67">
      <c r="B67" s="20" t="n"/>
      <c r="C67" s="15" t="n"/>
      <c r="D67" s="15" t="n"/>
      <c r="E67" s="15" t="n"/>
      <c r="F67" s="21" t="n"/>
      <c r="G67" s="17">
        <f>IF($D67="Deposit",IFERROR(INDEX('Pay periods'!$I$6:$I$31,$E67),0),$F67)</f>
        <v/>
      </c>
      <c r="H67" s="17">
        <f>IF($D67="Deposit",IFERROR(INDEX('Pay periods'!$J$6:$J$31,$E67),0),$F67)</f>
        <v/>
      </c>
      <c r="I67" s="17">
        <f>IF($D67="Deposit",IFERROR(INDEX('Pay periods'!$K$6:$K$31,$E67),0),$F67)</f>
        <v/>
      </c>
      <c r="J67" s="17">
        <f>IF($B67="","",Inputs!$C$22+SUMPRODUCT(($B$6:$B$70&lt;&gt;"")*($B$6:$B$70&lt;=$B67)*G$6:G$70))</f>
        <v/>
      </c>
      <c r="K67" s="17">
        <f>IF($B67="","",Inputs!$C$22+SUMPRODUCT(($B$6:$B$70&lt;&gt;"")*($B$6:$B$70&lt;=$B67)*H$6:H$70))</f>
        <v/>
      </c>
      <c r="L67" s="17">
        <f>IF($B67="","",Inputs!$C$22+SUMPRODUCT(($B$6:$B$70&lt;&gt;"")*($B$6:$B$70&lt;=$B67)*I$6:I$70))</f>
        <v/>
      </c>
      <c r="M67" s="18">
        <f>IF(AND($B67="",$C67=""),"",IF($B67="","check: transaction has no date",IF(AND($D67&lt;&gt;"Deposit",$D67&lt;&gt;"Bill"),"check: kind must be Deposit or Bill",IF($D67="Deposit",IF(OR($E67="",NOT(ISNUMBER($E67)),$E67&lt;1,$E67&gt;26),"check: pay period must be 1-26",IF($B67&lt;&gt;INDEX('Pay periods'!$D$6:$D$31,$E67),"check: date differs from that pay period's payday","ok")),IF($F67="","check: no amount entered",IF($F67&gt;0,"check: a bill should be negative",IF($F67=0,"check: amount is zero","ok")))))))</f>
        <v/>
      </c>
    </row>
    <row r="68">
      <c r="B68" s="20" t="n"/>
      <c r="C68" s="15" t="n"/>
      <c r="D68" s="15" t="n"/>
      <c r="E68" s="15" t="n"/>
      <c r="F68" s="21" t="n"/>
      <c r="G68" s="17">
        <f>IF($D68="Deposit",IFERROR(INDEX('Pay periods'!$I$6:$I$31,$E68),0),$F68)</f>
        <v/>
      </c>
      <c r="H68" s="17">
        <f>IF($D68="Deposit",IFERROR(INDEX('Pay periods'!$J$6:$J$31,$E68),0),$F68)</f>
        <v/>
      </c>
      <c r="I68" s="17">
        <f>IF($D68="Deposit",IFERROR(INDEX('Pay periods'!$K$6:$K$31,$E68),0),$F68)</f>
        <v/>
      </c>
      <c r="J68" s="17">
        <f>IF($B68="","",Inputs!$C$22+SUMPRODUCT(($B$6:$B$70&lt;&gt;"")*($B$6:$B$70&lt;=$B68)*G$6:G$70))</f>
        <v/>
      </c>
      <c r="K68" s="17">
        <f>IF($B68="","",Inputs!$C$22+SUMPRODUCT(($B$6:$B$70&lt;&gt;"")*($B$6:$B$70&lt;=$B68)*H$6:H$70))</f>
        <v/>
      </c>
      <c r="L68" s="17">
        <f>IF($B68="","",Inputs!$C$22+SUMPRODUCT(($B$6:$B$70&lt;&gt;"")*($B$6:$B$70&lt;=$B68)*I$6:I$70))</f>
        <v/>
      </c>
      <c r="M68" s="18">
        <f>IF(AND($B68="",$C68=""),"",IF($B68="","check: transaction has no date",IF(AND($D68&lt;&gt;"Deposit",$D68&lt;&gt;"Bill"),"check: kind must be Deposit or Bill",IF($D68="Deposit",IF(OR($E68="",NOT(ISNUMBER($E68)),$E68&lt;1,$E68&gt;26),"check: pay period must be 1-26",IF($B68&lt;&gt;INDEX('Pay periods'!$D$6:$D$31,$E68),"check: date differs from that pay period's payday","ok")),IF($F68="","check: no amount entered",IF($F68&gt;0,"check: a bill should be negative",IF($F68=0,"check: amount is zero","ok")))))))</f>
        <v/>
      </c>
    </row>
    <row r="69">
      <c r="B69" s="20" t="n"/>
      <c r="C69" s="15" t="n"/>
      <c r="D69" s="15" t="n"/>
      <c r="E69" s="15" t="n"/>
      <c r="F69" s="21" t="n"/>
      <c r="G69" s="17">
        <f>IF($D69="Deposit",IFERROR(INDEX('Pay periods'!$I$6:$I$31,$E69),0),$F69)</f>
        <v/>
      </c>
      <c r="H69" s="17">
        <f>IF($D69="Deposit",IFERROR(INDEX('Pay periods'!$J$6:$J$31,$E69),0),$F69)</f>
        <v/>
      </c>
      <c r="I69" s="17">
        <f>IF($D69="Deposit",IFERROR(INDEX('Pay periods'!$K$6:$K$31,$E69),0),$F69)</f>
        <v/>
      </c>
      <c r="J69" s="17">
        <f>IF($B69="","",Inputs!$C$22+SUMPRODUCT(($B$6:$B$70&lt;&gt;"")*($B$6:$B$70&lt;=$B69)*G$6:G$70))</f>
        <v/>
      </c>
      <c r="K69" s="17">
        <f>IF($B69="","",Inputs!$C$22+SUMPRODUCT(($B$6:$B$70&lt;&gt;"")*($B$6:$B$70&lt;=$B69)*H$6:H$70))</f>
        <v/>
      </c>
      <c r="L69" s="17">
        <f>IF($B69="","",Inputs!$C$22+SUMPRODUCT(($B$6:$B$70&lt;&gt;"")*($B$6:$B$70&lt;=$B69)*I$6:I$70))</f>
        <v/>
      </c>
      <c r="M69" s="18">
        <f>IF(AND($B69="",$C69=""),"",IF($B69="","check: transaction has no date",IF(AND($D69&lt;&gt;"Deposit",$D69&lt;&gt;"Bill"),"check: kind must be Deposit or Bill",IF($D69="Deposit",IF(OR($E69="",NOT(ISNUMBER($E69)),$E69&lt;1,$E69&gt;26),"check: pay period must be 1-26",IF($B69&lt;&gt;INDEX('Pay periods'!$D$6:$D$31,$E69),"check: date differs from that pay period's payday","ok")),IF($F69="","check: no amount entered",IF($F69&gt;0,"check: a bill should be negative",IF($F69=0,"check: amount is zero","ok")))))))</f>
        <v/>
      </c>
    </row>
    <row r="70">
      <c r="B70" s="20" t="n"/>
      <c r="C70" s="15" t="n"/>
      <c r="D70" s="15" t="n"/>
      <c r="E70" s="15" t="n"/>
      <c r="F70" s="21" t="n"/>
      <c r="G70" s="17">
        <f>IF($D70="Deposit",IFERROR(INDEX('Pay periods'!$I$6:$I$31,$E70),0),$F70)</f>
        <v/>
      </c>
      <c r="H70" s="17">
        <f>IF($D70="Deposit",IFERROR(INDEX('Pay periods'!$J$6:$J$31,$E70),0),$F70)</f>
        <v/>
      </c>
      <c r="I70" s="17">
        <f>IF($D70="Deposit",IFERROR(INDEX('Pay periods'!$K$6:$K$31,$E70),0),$F70)</f>
        <v/>
      </c>
      <c r="J70" s="17">
        <f>IF($B70="","",Inputs!$C$22+SUMPRODUCT(($B$6:$B$70&lt;&gt;"")*($B$6:$B$70&lt;=$B70)*G$6:G$70))</f>
        <v/>
      </c>
      <c r="K70" s="17">
        <f>IF($B70="","",Inputs!$C$22+SUMPRODUCT(($B$6:$B$70&lt;&gt;"")*($B$6:$B$70&lt;=$B70)*H$6:H$70))</f>
        <v/>
      </c>
      <c r="L70" s="17">
        <f>IF($B70="","",Inputs!$C$22+SUMPRODUCT(($B$6:$B$70&lt;&gt;"")*($B$6:$B$70&lt;=$B70)*I$6:I$70))</f>
        <v/>
      </c>
      <c r="M70" s="18">
        <f>IF(AND($B70="",$C70=""),"",IF($B70="","check: transaction has no date",IF(AND($D70&lt;&gt;"Deposit",$D70&lt;&gt;"Bill"),"check: kind must be Deposit or Bill",IF($D70="Deposit",IF(OR($E70="",NOT(ISNUMBER($E70)),$E70&lt;1,$E70&gt;26),"check: pay period must be 1-26",IF($B70&lt;&gt;INDEX('Pay periods'!$D$6:$D$31,$E70),"check: date differs from that pay period's payday","ok")),IF($F70="","check: no amount entered",IF($F70&gt;0,"check: a bill should be negative",IF($F70=0,"check: amount is zero","ok")))))))</f>
        <v/>
      </c>
    </row>
  </sheetData>
  <mergeCells count="1">
    <mergeCell ref="O3:V5"/>
  </mergeCells>
  <dataValidations count="2">
    <dataValidation sqref="D6 D7 D8 D9 D10 D11 D12 D13 D14 D15 D16 D17 D18 D19 D20 D21 D22 D23 D24 D25 D26 D27 D28 D29 D30 D31 D32 D33 D34 D35 D36 D37 D38 D39 D40 D41 D42 D43 D44 D45 D46 D47 D48 D49 D50 D51 D52 D53 D54 D55 D56 D57 D58 D59 D60 D61 D62 D63 D64 D65 D66 D67 D68 D69 D70" showDropDown="0" showInputMessage="0" showErrorMessage="0" allowBlank="1" errorTitle="Check input" error="Choose Deposit or Bill." type="list">
      <formula1>"Deposit,Bill"</formula1>
    </dataValidation>
    <dataValidation sqref="E6 E7 E8 E9 E10 E11 E12 E13 E14 E15 E16 E17 E18 E19 E20 E21 E22 E23 E24 E25 E26 E27 E28 E29 E30 E31 E32 E33 E34 E35 E36 E37 E38 E39 E40 E41 E42 E43 E44 E45 E46 E47 E48 E49 E50 E51 E52 E53 E54 E55 E56 E57 E58 E59 E60 E61 E62 E63 E64 E65 E66 E67 E68 E69 E70" showDropDown="0" showInputMessage="0" showErrorMessage="0" allowBlank="1" errorTitle="Check input" error="Enter a pay period number from 1 to 26." type="whole" operator="between">
      <formula1>1</formula1>
      <formula2>26</formula2>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F20"/>
  <sheetViews>
    <sheetView showGridLines="0" workbookViewId="0">
      <selection activeCell="A1" sqref="A1"/>
    </sheetView>
  </sheetViews>
  <sheetFormatPr baseColWidth="8" defaultRowHeight="15"/>
  <cols>
    <col width="46" customWidth="1" min="2" max="2"/>
    <col width="17" customWidth="1" min="3" max="3"/>
    <col width="17" customWidth="1" min="4" max="4"/>
    <col width="17" customWidth="1" min="5" max="5"/>
    <col width="17" customWidth="1" min="6" max="6"/>
  </cols>
  <sheetData>
    <row r="2">
      <c r="B2" s="1" t="inlineStr">
        <is>
          <t>Summary</t>
        </is>
      </c>
    </row>
    <row r="3">
      <c r="B3" s="2" t="inlineStr">
        <is>
          <t>The minimum includes the opening cash already entered. The last row states any extra cash needed.</t>
        </is>
      </c>
    </row>
    <row r="5">
      <c r="B5" s="13" t="inlineStr">
        <is>
          <t>Measure</t>
        </is>
      </c>
      <c r="C5" s="13" t="inlineStr">
        <is>
          <t>Baseline</t>
        </is>
      </c>
      <c r="D5" s="13" t="inlineStr">
        <is>
          <t>No incentive</t>
        </is>
      </c>
      <c r="E5" s="13" t="inlineStr">
        <is>
          <t>Fewer shifts</t>
        </is>
      </c>
      <c r="F5" s="13" t="inlineStr">
        <is>
          <t>Plain reading</t>
        </is>
      </c>
    </row>
    <row r="6">
      <c r="B6" s="5" t="inlineStr">
        <is>
          <t>Deposits in the ledger</t>
        </is>
      </c>
      <c r="C6" s="22">
        <f>SUMPRODUCT((Ledger!$D$6:$D$70="Deposit")*Ledger!G$6:$G$70)</f>
        <v/>
      </c>
      <c r="D6" s="22">
        <f>SUMPRODUCT((Ledger!$D$6:$D$70="Deposit")*Ledger!H$6:$H$70)</f>
        <v/>
      </c>
      <c r="E6" s="22">
        <f>SUMPRODUCT((Ledger!$D$6:$D$70="Deposit")*Ledger!I$6:$I$70)</f>
        <v/>
      </c>
      <c r="F6" s="2" t="inlineStr">
        <is>
          <t>Estimated net from the pay assumptions</t>
        </is>
      </c>
    </row>
    <row r="7">
      <c r="B7" s="5" t="inlineStr">
        <is>
          <t>Bills in the ledger</t>
        </is>
      </c>
      <c r="C7" s="22">
        <f>SUMPRODUCT((Ledger!$D$6:$D$70="Bill")*Ledger!$F$6:$F$70)</f>
        <v/>
      </c>
      <c r="D7" s="22">
        <f>SUMPRODUCT((Ledger!$D$6:$D$70="Bill")*Ledger!$F$6:$F$70)</f>
        <v/>
      </c>
      <c r="E7" s="22">
        <f>SUMPRODUCT((Ledger!$D$6:$D$70="Bill")*Ledger!$F$6:$F$70)</f>
        <v/>
      </c>
      <c r="F7" s="2" t="inlineStr">
        <is>
          <t>Only transactions entered</t>
        </is>
      </c>
    </row>
    <row r="8">
      <c r="B8" s="5" t="inlineStr">
        <is>
          <t>Ending balance</t>
        </is>
      </c>
      <c r="C8" s="22">
        <f>IFERROR(INDEX(Ledger!J$6:J$70,MATCH(9.99E+307,Ledger!J$6:J$70)),"")</f>
        <v/>
      </c>
      <c r="D8" s="22">
        <f>IFERROR(INDEX(Ledger!K$6:K$70,MATCH(9.99E+307,Ledger!K$6:K$70)),"")</f>
        <v/>
      </c>
      <c r="E8" s="22">
        <f>IFERROR(INDEX(Ledger!L$6:L$70,MATCH(9.99E+307,Ledger!L$6:L$70)),"")</f>
        <v/>
      </c>
      <c r="F8" s="2" t="inlineStr">
        <is>
          <t>Balance at the last dated row</t>
        </is>
      </c>
    </row>
    <row r="9">
      <c r="B9" s="5" t="inlineStr">
        <is>
          <t>Lowest balance</t>
        </is>
      </c>
      <c r="C9" s="23">
        <f>IFERROR(MIN(Ledger!J$6:J$70),"")</f>
        <v/>
      </c>
      <c r="D9" s="23">
        <f>IFERROR(MIN(Ledger!K$6:K$70),"")</f>
        <v/>
      </c>
      <c r="E9" s="23">
        <f>IFERROR(MIN(Ledger!L$6:L$70),"")</f>
        <v/>
      </c>
      <c r="F9" s="2" t="inlineStr">
        <is>
          <t>Includes opening cash</t>
        </is>
      </c>
    </row>
    <row r="10">
      <c r="B10" s="5" t="inlineStr">
        <is>
          <t>Date of the lowest balance</t>
        </is>
      </c>
      <c r="C10" s="20">
        <f>IFERROR(INDEX(Ledger!$B$6:$B$70,MATCH(MIN(Ledger!J$6:J$70),Ledger!J$6:J$70,0)),"")</f>
        <v/>
      </c>
      <c r="D10" s="20">
        <f>IFERROR(INDEX(Ledger!$B$6:$B$70,MATCH(MIN(Ledger!K$6:K$70),Ledger!K$6:K$70,0)),"")</f>
        <v/>
      </c>
      <c r="E10" s="20">
        <f>IFERROR(INDEX(Ledger!$B$6:$B$70,MATCH(MIN(Ledger!L$6:L$70),Ledger!L$6:L$70,0)),"")</f>
        <v/>
      </c>
      <c r="F10" s="2" t="inlineStr">
        <is>
          <t>When the plan is tightest</t>
        </is>
      </c>
    </row>
    <row r="11">
      <c r="B11" s="5" t="inlineStr">
        <is>
          <t>Opening cash already entered</t>
        </is>
      </c>
      <c r="C11" s="22">
        <f>=Inputs!$C$22</f>
        <v/>
      </c>
      <c r="D11" s="22">
        <f>=Inputs!$C$22</f>
        <v/>
      </c>
      <c r="E11" s="22">
        <f>=Inputs!$C$22</f>
        <v/>
      </c>
      <c r="F11" s="2" t="inlineStr">
        <is>
          <t>From Inputs</t>
        </is>
      </c>
    </row>
    <row r="12">
      <c r="B12" s="5" t="inlineStr">
        <is>
          <t>Additional opening cash indicated</t>
        </is>
      </c>
      <c r="C12" s="23">
        <f>IFERROR(MAX(0,-MIN(Ledger!J$6:J$70)),"")</f>
        <v/>
      </c>
      <c r="D12" s="23">
        <f>IFERROR(MAX(0,-MIN(Ledger!K$6:K$70)),"")</f>
        <v/>
      </c>
      <c r="E12" s="23">
        <f>IFERROR(MAX(0,-MIN(Ledger!L$6:L$70)),"")</f>
        <v/>
      </c>
      <c r="F12" s="2" t="inlineStr">
        <is>
          <t>Extra cash beyond the amount above</t>
        </is>
      </c>
    </row>
    <row r="13">
      <c r="B13" s="5" t="inlineStr">
        <is>
          <t>Total opening cash that clears the low point</t>
        </is>
      </c>
      <c r="C13" s="23">
        <f>IFERROR(Inputs!$C$22+MAX(0,-MIN(Ledger!J$6:J$70)),"")</f>
        <v/>
      </c>
      <c r="D13" s="23">
        <f>IFERROR(Inputs!$C$22+MAX(0,-MIN(Ledger!K$6:K$70)),"")</f>
        <v/>
      </c>
      <c r="E13" s="23">
        <f>IFERROR(Inputs!$C$22+MAX(0,-MIN(Ledger!L$6:L$70)),"")</f>
        <v/>
      </c>
      <c r="F13" s="2" t="inlineStr">
        <is>
          <t>Opening cash plus the extra</t>
        </is>
      </c>
    </row>
    <row r="15">
      <c r="B15" s="3" t="inlineStr">
        <is>
          <t>How to read the three columns</t>
        </is>
      </c>
    </row>
    <row r="16" ht="30" customHeight="1">
      <c r="B16" s="24" t="inlineStr">
        <is>
          <t>Baseline: your ledger as entered.</t>
        </is>
      </c>
    </row>
    <row r="17" ht="30" customHeight="1">
      <c r="B17" s="24" t="inlineStr">
        <is>
          <t>No incentive: the same dates and the same bills, with incentive pay removed. If its lowest balance is negative and the baseline's is not, the plan depends on incentive income.</t>
        </is>
      </c>
    </row>
    <row r="18" ht="30" customHeight="1">
      <c r="B18" s="24" t="inlineStr">
        <is>
          <t>Fewer shifts: the same dates and bills, with worked shifts reduced by the rate on Inputs.</t>
        </is>
      </c>
    </row>
    <row r="19" ht="30" customHeight="1">
      <c r="B19" s="24" t="inlineStr">
        <is>
          <t>Three identical low points can be a valid result: if the bills before the first deposit are large enough, all three sequences dip to the same point for the same reason.</t>
        </is>
      </c>
    </row>
    <row r="20" ht="30" customHeight="1">
      <c r="B20" s="24" t="inlineStr">
        <is>
          <t>Deposit amounts are estimated from the pay assumptions and the deduction allowance. They are not verified take-home pay; compare them with payroll records. A percentage allowance is not a tax calculation.</t>
        </is>
      </c>
    </row>
  </sheetData>
  <mergeCells count="5">
    <mergeCell ref="B16:F16"/>
    <mergeCell ref="B20:F20"/>
    <mergeCell ref="B19:F19"/>
    <mergeCell ref="B17:F17"/>
    <mergeCell ref="B18:F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2026-10-28T21:06:23Z</dcterms:created>
  <dcterms:modified xmlns:dcterms="http://purl.org/dc/terms/" xmlns:xsi="http://www.w3.org/2001/XMLSchema-instance" xsi:type="dcterms:W3CDTF">2026-10-28T21:06:24Z</dcterms:modified>
</cp:coreProperties>
</file>